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firstSheet="2" activeTab="16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</sheets>
  <definedNames>
    <definedName name="_xlnm.Print_Area" localSheetId="2">'2009'!#REF!</definedName>
    <definedName name="_xlnm.Print_Area" localSheetId="3">'2010'!#REF!</definedName>
    <definedName name="_xlnm.Print_Area" localSheetId="4">'2011'!#REF!</definedName>
  </definedNames>
  <calcPr fullCalcOnLoad="1"/>
</workbook>
</file>

<file path=xl/comments10.xml><?xml version="1.0" encoding="utf-8"?>
<comments xmlns="http://schemas.openxmlformats.org/spreadsheetml/2006/main">
  <authors>
    <author>Uživatel</author>
  </authors>
  <commentLis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5.10.2016        0,82
24.10.2016      0,76
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5.10.2016      1023,--
24.10.2016      948,--
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2525,--
973,--
1198,--
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2146,--
948,--
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1.7.2016       0,6
1.7.2016       0,9
12.7.2016     0,78
20.7.2016     0,96
</t>
        </r>
      </text>
    </comment>
    <comment ref="I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1.7.2016  0,54t  653 Kč
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2.8.2016      0,7
3.8.2016      1,02
31.8.2016    0,76
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8.9.2016     0,88
19.9.2016   0,42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8.9.2016    1098,--
19.9.2016    524,--</t>
        </r>
      </text>
    </comment>
    <comment ref="G4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
</t>
        </r>
      </text>
    </comment>
    <comment ref="G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
</t>
        </r>
      </text>
    </comment>
    <comment ref="G3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
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1.11.2016        0,56
29.11.2016      0,90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1.11.2016          699,--
29.11.2016       1123,--</t>
        </r>
      </text>
    </comment>
    <comment ref="G4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
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5.12.2016        1,1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5.12.2016       1372,--
</t>
        </r>
      </text>
    </comment>
  </commentList>
</comments>
</file>

<file path=xl/comments11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2.1.2017         0,78 t
24.1.2017       0,66 t
</t>
        </r>
      </text>
    </comment>
    <comment ref="J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2.1.2017          973,--
24.1.2017        823,--
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15.2.2017         0,64 t </t>
        </r>
      </text>
    </comment>
    <comment ref="J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15.2.2017         798,--
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07.03.2017       0,84 t
17.03.2017       0,74 t
22.03.2017       0,90 t
29.03.2017       1,32 t
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7.3.2017    1048,--
17.3.2017    923,--
22.3.2017   1123,--
29.3.2017   1647,--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18.04.2017        1,11
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18.4.2017         1385,--
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02.05.2017    0,86 t
16.05.2017    0,72 t
30.05.2017    1.12 t</t>
        </r>
      </text>
    </comment>
    <comment ref="G3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
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02.05.2017    1073,--Kč
16.05.2017     898,--
30.05.2017    1397,--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12.06.2017      0,98 t
21.06.2017      0,70 t
30.06.2017      1,06 t</t>
        </r>
      </text>
    </comment>
    <comment ref="G4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1200 ks
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19.06.2017     1223,--
21.06.2017       873,--
30.06.2017     1322,--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10.07.2017      0,78 t
17.07.2017      1,24 t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10.07.2017     973,--
17.07.2017    1547,--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08.8.2017      1,02 t
14.8.2017      0,50 t
29.8.2017      0,80 t
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08.8.2017       1272 Kč
14.8.2017         624 Kč
29.8.2017         998 Kč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11.09.2017       1,02 t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11.09.2017     1272 Kč
</t>
        </r>
      </text>
    </comment>
    <comment ref="G4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800 ks
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05.10.2017      1,04 t
10.10.2017      0,86 t
25.10.2017      0,82 t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05.10.2017     1297,--
10.10.2017     1073,--
25.10.2017     1023,--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15.11.2017     1,34 t
28.11.2017     0,72 t
</t>
        </r>
      </text>
    </comment>
    <comment ref="F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07.11.2017      0,5 t
28.11.2017      0,451 t</t>
        </r>
      </text>
    </comment>
    <comment ref="G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07.11.2017    1000 Kč
28.11.2017      677 Kč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15.11.2017     1672,--
28.11.2017       898,--</t>
        </r>
      </text>
    </comment>
  </commentList>
</comments>
</file>

<file path=xl/comments12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03.1.2018     0,88 t
25.1.2018     1,10 t</t>
        </r>
      </text>
    </comment>
    <comment ref="J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03.1.2018      1098,--
25.1.2018        864,--
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12.3.2018       0,86
21.3.2018       0,84
27.3.2018       1,10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12.3.          1106 Kč
21.3.          1080 Kč
27.3.          1414 Kč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 9.4.2018     0,88
20.4.2018      0,92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9.4.2018            1131,-
20.4.2018          1183,-</t>
        </r>
      </text>
    </comment>
    <comment ref="F3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18.4.2018    1000 ks
</t>
        </r>
      </text>
    </comment>
    <comment ref="G3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      3799,--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7. 5.2018        0,74 t
11.5.2018        0,80 t
21.5.2018        0,76 t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7.5.2018        951,--
11.5.2018     1028,--
21.5.2018      977,--</t>
        </r>
      </text>
    </comment>
    <comment ref="G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1000 ks       3799,--
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4.6.2018      0,62 t
19.6.2018    0,84 t
25.6.2018    0,50 t 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4.6.2018            797,--
19.6. + 25.6.     1723,--</t>
        </r>
      </text>
    </comment>
    <comment ref="F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0,42
0,32
</t>
        </r>
      </text>
    </comment>
    <comment ref="G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294,--
224,--</t>
        </r>
      </text>
    </comment>
    <comment ref="F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23.5.           1000 ks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09.7.2018       0,98 t
16.7.2018       1,02 t
23.7.2018       0,62 t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9.7.2018        1260,--
16.7.2018      1311,--
23.7.2018       797,--      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6.8.2018        0,82 t
20.8.2018      0,56 t
31.8.2018      0,70 t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06.8.2018       1054,--
20.8.2018         720,--
31.8.2018         900,--</t>
        </r>
      </text>
    </comment>
    <comment ref="F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0,48 t
0,38 t</t>
        </r>
      </text>
    </comment>
    <comment ref="G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480,--
380,--
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10.9.       0,98
14.9.       0,56 
25.9.       0,70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10.9.             1260,--
14.9.              720,--
25.9.              900,--
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01.10.2018      0,74 t
22.10.2018      1,12 t
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01.10.            951,--
22.10.          1440,--</t>
        </r>
      </text>
    </comment>
    <comment ref="F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0,52
0,40
</t>
        </r>
      </text>
    </comment>
    <comment ref="G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312,--
240,--
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6.11.        0,76
29.11.       0,88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6.11.        977,--
29.11.     1131,--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14.12.2018     0,56
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14.12.2018      720,--
</t>
        </r>
      </text>
    </comment>
    <comment ref="G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900 ks   3703,--</t>
        </r>
      </text>
    </comment>
    <comment ref="G4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900 ks    3703,--</t>
        </r>
      </text>
    </comment>
  </commentList>
</comments>
</file>

<file path=xl/comments13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14.1.          0,8
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20.2.2019     0,82
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28.3.2019    0,98
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12.4.     1,12 t
29.4.     0,92 t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9.5.2019     0,7 t
27.5.2019   0,72 t</t>
        </r>
      </text>
    </comment>
    <comment ref="H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150110 N     0,110 t
200119 N     0,019 t
200126 N     0,023 t
200132 N     0,005 t  
200125 O     0,004 t</t>
        </r>
      </text>
    </comment>
    <comment ref="F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OBEC 1,86  t 
SOKOLI   0,02 t
</t>
        </r>
      </text>
    </comment>
    <comment ref="F3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15.1.       750 ks
</t>
        </r>
      </text>
    </comment>
    <comment ref="F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2.5.        450 ks
22.5.      750 ks </t>
        </r>
      </text>
    </comment>
    <comment ref="G3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750 ks        3086,--</t>
        </r>
      </text>
    </comment>
    <comment ref="G3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450 ks         1851,--
750 ks         3086,--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12.4.         1462,--
29.4.         1201.--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5.6.      1,18
17.6.    1,00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5.6.          1540,--
17.6.        1305,--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1.7.     0,64 t
17.7.    0,88 t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1.7.         835,--
             1148,--
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1.8.           0,9 t
7.8.           0,74 t
30.8.          0,94 t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1.8. + 7.8.     2.140,--
30.8.             1.227,--</t>
        </r>
      </text>
    </comment>
    <comment ref="F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6.8.2019    750 ks</t>
        </r>
      </text>
    </comment>
    <comment ref="G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750 ks        3086,--
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12.9.       1,06
27.9.       0,82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1383,--
1070,10
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25.10.            0,82
29.10.            0,58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25.10.          1070,--
29.10.           757,--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7.11.       0,78
21.11.     0,54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7.11.           1017,90
21.11.           704,70
</t>
        </r>
      </text>
    </comment>
    <comment ref="F4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12.11.2019      750 ks
</t>
        </r>
      </text>
    </comment>
    <comment ref="G4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750 ks        3085,50
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2.12.       0,86 t
17.12.     0,64 t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2.12.      1122,30
17.12.      835,20
</t>
        </r>
      </text>
    </comment>
  </commentList>
</comments>
</file>

<file path=xl/comments14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6.1.          0,62
20.1.        0,60</t>
        </r>
      </text>
    </comment>
    <comment ref="J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6.1.        809,--
20.1.      783,-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3.2.2020    0,66 t
18.2.2020  0,82 t</t>
        </r>
      </text>
    </comment>
    <comment ref="J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3.2.         861,3
18.2.      1103,11</t>
        </r>
      </text>
    </comment>
    <comment ref="F2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10.2.          0,46
21.2.          0,56
25.2.          0,36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2.3.2020     1,12 t
16.3.2020    0,8 t
23.3.2020    0,8 t
27.3.2020    0,5 t</t>
        </r>
      </text>
    </comment>
    <comment ref="F2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9.3.       0,38
23.3.     0,48
30.3.     0,32
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2.3.             1506,68
                  1076,20
23.3.           1076,20
27.3.             672,63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2.4.2020    0,88 t
6.4.2020    0,72 t
14.4.2020   0,82 t
20.4.2020   0,84 t
24.4.2020   0,72 t
29.4.2020   0,44 t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2.4.+6.4.        2152,40
14.4.              1103,11
20.4.              1130,01
24.4.                968,58</t>
        </r>
      </text>
    </comment>
    <comment ref="F2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20.4.     0,36 + 0,46
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7.5.2020        0,8 t
18.5.2020      0,8 t
25.5.2020      0,72</t>
        </r>
      </text>
    </comment>
    <comment ref="F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          0,367
11.5.    0,380
21.5.    0,326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7.5.        1076,20
18.5.       1076,2
25.5.        968,58</t>
        </r>
      </text>
    </comment>
    <comment ref="F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1.6.2020       0,32 t
12.6.2020      0,281
22.6.2020      0,286   
30.6.2020      0,353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1.6.2020     0,76 t
8.6.2020     0,92 t
24.6.2020    0,78 t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1.6.             1022,39
12.6.           1237,63
24.6.           1049,30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3.7.2020     0,86 t
13.7.2020    0,98 t
21.7.2020    0,80 t
31.7.2020    0,78 t</t>
        </r>
      </text>
    </comment>
    <comment ref="F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7.7.             0,392
13.7.            0,262
24.7.            0,375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3.7.                1156,92
13.7.              1318,35
21.7.              1076,20
31.7.              1049,30</t>
        </r>
      </text>
    </comment>
    <comment ref="G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13.7.             131,--
24.7.             188,--</t>
        </r>
      </text>
    </comment>
    <comment ref="F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3.8.2020        0,259 t
11.8.2020       0,275 t 
18.8.2020       0,242 
26.8.2020       0,287</t>
        </r>
      </text>
    </comment>
    <comment ref="G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3.8.2020     130,-
11.8.2020   138,-
18.8.2020   121,-
26.8.2020   144,-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10.8.2020      0,980 t
17.8.2020      0,740 t 
27.8.2020      0,980 t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10.8.             1318,35
17.8.              995,49
27.8.             1318,35</t>
        </r>
      </text>
    </comment>
    <comment ref="G4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    6171,- Kč</t>
        </r>
      </text>
    </comment>
    <comment ref="G3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1250 ks      5142,50 Kč
</t>
        </r>
      </text>
    </comment>
    <comment ref="G3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1250 ks     5142,50 Kč</t>
        </r>
      </text>
    </comment>
    <comment ref="F2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3.9.         0,28
14.9.       0,38
22.9.       0,34 
29.9.       0,16  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7.9.           1,1 t
14.9.         1,04 t
22.9.         0,8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7.9.       1479,78
14.9.      1399,06
22.9.      1076,20  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5.10.           1,010 t
15.10.         1,020 t
22.10.         0,86 t 
26.10.         0,66 t</t>
        </r>
      </text>
    </comment>
    <comment ref="F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6.10.          0,44 t
15.10.        0,28 t
23.10.        0,30 t 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5.10.          1358,7
15.10.         1372,16
22.10.         1156,92
26.10.          887,87</t>
        </r>
      </text>
    </comment>
    <comment ref="F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2.11.           0,36
9.11.           0,40
18.11.         0,40 
23.11.         0,38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2.11.         0,6 t
9.11.         0,72 t
18.11.       0,64 t
23.11.       0,46 t    
24.11.       0,62 t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2.11.          807,15
9.11.          968,58
18.11.        860,96
23.,24.11.   1452,87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1.12.      0,66 t
7.12.      0,72 t 
14.12.     0,8 t
18.12.     0,46 t</t>
        </r>
      </text>
    </comment>
    <comment ref="F3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2.12.        0,34
7.12.        0,26
18.12.      0,34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1.12.       887,87
7.12.       968,58
14.12.     1076,20
18.12.      618,82</t>
        </r>
      </text>
    </comment>
    <comment ref="G4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8.12.         1250 ks
5142,5 Kč      </t>
        </r>
      </text>
    </comment>
  </commentList>
</comments>
</file>

<file path=xl/comments15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4.1.      0,82
8.1.      0,3
11.1.    0,56
25.1.    0,6</t>
        </r>
      </text>
    </comment>
    <comment ref="F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4.1.           0,6
15.1.          0,4
27.1.          0,3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4.2.2021      0,4
17.2.           0,7
</t>
        </r>
      </text>
    </comment>
    <comment ref="J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4.2.         678,8
17.2.      1187,9</t>
        </r>
      </text>
    </comment>
    <comment ref="F2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0,32
0,24</t>
        </r>
      </text>
    </comment>
    <comment ref="F2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1.3.        0,36
8.3.        0,3
15.3.      0,26
24.3.      0,32
30.3.      0,34 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1.3.            0,7
5.3.            0,38
15.3.          0,58
19.3.          0,38
25.3.          0,76
29.3.          0,56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             1832,76
15.3.        984,26
19.3.        644,86
25.3.       1289,72
29.3.         950,32</t>
        </r>
      </text>
    </comment>
    <comment ref="G2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            260,-
             320,-
30.3.      340,-</t>
        </r>
      </text>
    </comment>
    <comment ref="F2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6.4.         0,26
12.4.        0,34
22.4.        0,52 
28.4.        0,44</t>
        </r>
      </text>
    </comment>
    <comment ref="G2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6.4.          260,-
12.4.         340,- 
22.4.         520,-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6.4.      0,54
12.4.     0,7
15.4.     0,44
21.4.     0,58
26.4.     0,9 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6.4.          916,38
12.4.        1187,90
15.4.          746,68
21.4.          984,26
26.4.         1527,30</t>
        </r>
      </text>
    </comment>
    <comment ref="F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6.5.           0,44
13.5.         0,32
17.5.         0,22 
24.5.         0,26
28.5.         0,20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3.5.        0,6
7.5.        0,6
11.5.      0,44
17.5.      0,74
20.5.      0,36
24.5.       0,68  
31.5.      0,72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3.5. + 7.5.     2036,4
11.5.             746,68
17.5.            1255,76
20.5.              610,92
24.5.             1153,96
31.5.             1221,84</t>
        </r>
      </text>
    </comment>
    <comment ref="F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2.6.     0,26
7.6.     0,3
10.6.    0,22 
21.6.    0,3
28.6.    0,32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3.6.          0,46
7.6.          0,56
11.6.         0,42
14.6.         0,64
28.6.         0,68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3.6. + 7.6.   1730,94</t>
        </r>
      </text>
    </comment>
    <comment ref="F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7.7.        0,26
13.7.       0,34
20.7.       0,22
29.7.       0,36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7.7.       0,74
8.7.       0,54
12.7.      0,66
16.7.      0,9
20.7.      0,7
26.7.      0,74  Holešov
29.7.      0,54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7.7.         1255,78
8.7.           916,38
12.,16.7.  2647,32
20.7.       1187,9
29.7.         916,38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2.8.     0,66
6.8.     0,78
17.8.    1,02
30.8.    0,76</t>
        </r>
      </text>
    </comment>
    <comment ref="F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6.8.         0,4
13.8.       0,34
23.8.       0,28</t>
        </r>
      </text>
    </comment>
    <comment ref="G4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13.7. 1250 ks  5354,25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2.8.          1120,02
6.8.          1323,66
17.8.        1730,94
30.8.        1289,72</t>
        </r>
      </text>
    </comment>
    <comment ref="F2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3.9.     0,42
20.9.   0,44
30.9.   0,42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6.9.       0,54
14.9.      0,7
22.9.      0,56
24.9.      0,44
29.9.      0,68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6.9.         916,38
14.9.      1187,90
22.9.        950,32
24.9.        746,68
29.9.       1153,96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4.10.     0,6
říjen Holešov 1,64
</t>
        </r>
      </text>
    </comment>
    <comment ref="G3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6171,-</t>
        </r>
      </text>
    </comment>
    <comment ref="G4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6425,1
</t>
        </r>
      </text>
    </comment>
    <comment ref="F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12.10.         0,4
22.10.         0,32
27.10.         0,18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4.10.    1018,2
říjen Holešov 4920,57
</t>
        </r>
      </text>
    </comment>
    <comment ref="F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1.11.    0,3
12.11.   0,32
22.11.   0,36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2.11.Holešov 0,68 
12.11.       0,52
22.11.       0,7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3.12.    0,56
13.12.  0,6
21.12.   0,34
29.12.   0,44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2.11. Holešov 2041,02</t>
        </r>
      </text>
    </comment>
    <comment ref="F3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            0,4
16.12.   0,34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3.12.             950,32
13. + 21.12.  1595,18
</t>
        </r>
      </text>
    </comment>
  </commentList>
</comments>
</file>

<file path=xl/comments16.xml><?xml version="1.0" encoding="utf-8"?>
<comments xmlns="http://schemas.openxmlformats.org/spreadsheetml/2006/main">
  <authors>
    <author>Uživatel</author>
  </authors>
  <commentLis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7.1.       0,5
14.1.     0,44
31.1.     0,52</t>
        </r>
      </text>
    </comment>
    <comment ref="F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3.1.    0,474
14.1.    0,38
14.1.    0,48
21.1.    0,36</t>
        </r>
      </text>
    </comment>
    <comment ref="G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3.1.      237,-
14.1.    860,-
21.1.    360,-
</t>
        </r>
      </text>
    </comment>
    <comment ref="F2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1.2.        0,24
14.2.      0,44
25.2.      0,36</t>
        </r>
      </text>
    </comment>
    <comment ref="J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leden 1,46 t   2543,1 Kč
146,-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14.2.            0,5
25.2.            0,36</t>
        </r>
      </text>
    </comment>
    <comment ref="F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22.2.      1,58 t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3.3.    0,9
14.3.  0,52
21.3.  0,82
25.3.  0,68 
28.3.  0,56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196 doplatek
3.3.         1657,67
14.3.         957,76
21.3.        1510,32
25.3.        1252,46
28.3.        1031,44
</t>
        </r>
      </text>
    </comment>
    <comment ref="F2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9.3.     0,3
14.3.   0,32
28.3.   0,42</t>
        </r>
      </text>
    </comment>
    <comment ref="J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14.2.      870,93
25.2.      663,07
50,-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1.4.          0,82
6.4.          0,56
11.4.        0,86
19.4.        1,18
27.4.        0,86</t>
        </r>
      </text>
    </comment>
    <comment ref="F2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1.4.      0,26
11.4.    0,36
19.4.    0,34 
29.4.    0,42 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1.4.     1510,32
6.4.     1031,44
11.+19.4.   3757,37
27.4.     1583,99
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2.5.      0,76
5.5.      0,46
13.5.    0,82
16.5.    0,58
25.5.    0,86</t>
        </r>
      </text>
    </comment>
    <comment ref="F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9.5.     0,36
16.5.    0,34
23.5.    0,28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2.5.      1399,81
5.5.        847,25 
13.5.    1510,32
16.5.    1068,27
25.5.    1583,99</t>
        </r>
      </text>
    </comment>
    <comment ref="F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6.5.    1,66</t>
        </r>
      </text>
    </comment>
    <comment ref="F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1.6.        0,28
9.6.        0,28
15.6.      0,34
24.6.      0,3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3.6.       0,84
7.6.       0,78
14.6.      0,84
20.6.      0,48
27.6.      0,68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3.6.       1547,15
7.6.       1436,64
14.6.     1547,15
20.6.      884,09
27.6.     1252,46</t>
        </r>
      </text>
    </comment>
    <comment ref="F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7.7.           0,3
11.7.          0,3
19.7.         0,36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4.7.      0,66
8.7.      0,82
11.7.     0,72
18.7.     0,86
22.7.     0,48
26.7.     1,02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4.7.     1215,62
8.+11.7.  2836,45
18.+22+26.8.   4346,77
</t>
        </r>
      </text>
    </comment>
    <comment ref="F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12.7.    1,4
</t>
        </r>
      </text>
    </comment>
    <comment ref="F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1.8.         0,4
10.8.       0,32
18.8.       0,24
29.8.       0,48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8.8.       0,84
12.8.     0,68
19.8.     0,64
22.8.     0,5
30.8.     0,8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8.8.           1547,15
12. a 19.8.  2431,24
22.8.            920,93
30.8.           1473,48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6.9.         0,38
12.9.       0,54
23.9.       0,64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6.9.     699,9
12.9.   994,6
23.9.   1178,78
 </t>
        </r>
      </text>
    </comment>
    <comment ref="F2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9.9.     0,44
19.9.    0,30
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3.10.        0,66
6.10.        0,72
13.10.       0,64
24.10.       1,28
31.10.       0,56</t>
        </r>
      </text>
    </comment>
    <comment ref="F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4.10.     0,34
17.10.   0,334
26.10.   0,339</t>
        </r>
      </text>
    </comment>
    <comment ref="J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3.10.           1215,62
6.10.           1326,13
13.10.          1178,78
24.+31.10.    3389,-
</t>
        </r>
      </text>
    </comment>
    <comment ref="G3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 6860,70
</t>
        </r>
      </text>
    </comment>
    <comment ref="G4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1250 ks     7471,75</t>
        </r>
      </text>
    </comment>
    <comment ref="G4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 9438 Kč
</t>
        </r>
      </text>
    </comment>
    <comment ref="H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4.11.      0,44
9.11.      0,66
21.11.     0,94
30.11.     0,56
</t>
        </r>
      </text>
    </comment>
    <comment ref="F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7.11.      0,385
18.11.     0,360
21.11.     0,180</t>
        </r>
      </text>
    </comment>
    <comment ref="J1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4.11.      810,41
9.11.     1215,62
21.11.    1731,34
30.11.    1031,44</t>
        </r>
      </text>
    </comment>
    <comment ref="E3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štěpkování
</t>
        </r>
      </text>
    </comment>
    <comment ref="F3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5.12.     0,413
16.12.    0,352
19.12.    0,171</t>
        </r>
      </text>
    </comment>
    <comment ref="H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22.12.      0,58
27.12.      0,32</t>
        </r>
      </text>
    </comment>
    <comment ref="J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22.+27.12.    1657,67
</t>
        </r>
      </text>
    </comment>
    <comment ref="F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30.8.   0,94
</t>
        </r>
      </text>
    </comment>
    <comment ref="F1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1.12.   0,82
</t>
        </r>
      </text>
    </comment>
  </commentList>
</comments>
</file>

<file path=xl/comments17.xml><?xml version="1.0" encoding="utf-8"?>
<comments xmlns="http://schemas.openxmlformats.org/spreadsheetml/2006/main">
  <authors>
    <author>Uživatel</author>
  </authors>
  <commentList>
    <comment ref="F2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4.1.    0,352 + 0,403
18.1.   0,583
</t>
        </r>
      </text>
    </comment>
    <comment ref="H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6.1.   0,56
26.1.  0,78
30.1.  0,62</t>
        </r>
      </text>
    </comment>
    <comment ref="F2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1.2.     0,410
13.2.   0,428
27.2.   0,453</t>
        </r>
      </text>
    </comment>
    <comment ref="H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14.2.   0,46
27.2.   0,62</t>
        </r>
      </text>
    </comment>
    <comment ref="F2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7.3.     0,283
20.3.   0,389
28.3.   0,282</t>
        </r>
      </text>
    </comment>
    <comment ref="H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13.3.   1,1
20.3.   0,6
27.3.   0,82</t>
        </r>
      </text>
    </comment>
    <comment ref="J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13.3.            2239,77
20. + 27.3.   2891,33
</t>
        </r>
      </text>
    </comment>
    <comment ref="J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14.2.      936,63
27.2.     1262,41</t>
        </r>
      </text>
    </comment>
    <comment ref="F2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12.4.    0,415
21.4.    0,365
28.4.    0,286</t>
        </r>
      </text>
    </comment>
    <comment ref="H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12.4.   0,48
20.4.   0,58
26.4.   0,54</t>
        </r>
      </text>
    </comment>
    <comment ref="J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12.4.  977,35
20.4.  1180,97
26.4.  1099,52</t>
        </r>
      </text>
    </comment>
    <comment ref="H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2.5.    1,08
9.5.    0,78
12.5.  0,79
16.5.  1,04
22.5.  0,88
29.5.  0,94</t>
        </r>
      </text>
    </comment>
    <comment ref="F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9.5.    0,404
19.5.  0,282
29.5.  0,394</t>
        </r>
      </text>
    </comment>
    <comment ref="F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+ 130 kg elektrozařízení</t>
        </r>
      </text>
    </comment>
    <comment ref="J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2.+9.+12.5.  5395,80
16.+22.5.     3909,41
29.5.           1913,98</t>
        </r>
      </text>
    </comment>
    <comment ref="F25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5.6.    0,290
13.6.  0,679
21.6.  0,321
30.6.  0,332</t>
        </r>
      </text>
    </comment>
    <comment ref="H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9.6.     0,82
19.6.   0,78
26.6.   0,88</t>
        </r>
      </text>
    </comment>
    <comment ref="F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+ 450 kg elektrozařízení</t>
        </r>
      </text>
    </comment>
    <comment ref="H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3.7.       0,76
7.7.       0,64
13.7.     0,6
18.7.     0,46
21.7.     0,88
24.7.     0,66</t>
        </r>
      </text>
    </comment>
    <comment ref="F2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3.7.     0,204
12.7.   0,296
17.7.   0,287
24.7.   0,307
31.7.   0,34</t>
        </r>
      </text>
    </comment>
    <comment ref="G3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10309,2</t>
        </r>
      </text>
    </comment>
    <comment ref="J1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9.6.       1669,64
19.6.     1588,20
26.6.      1791,81</t>
        </r>
      </text>
    </comment>
    <comment ref="J1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3.+7.+13.7.    4072,3
18.7.               936,63
21. + 24.7.      3135,67</t>
        </r>
      </text>
    </comment>
    <comment ref="H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3.8.    0,62
8.8.    0,66
14.8.  0,78
21.8.   0,78
28.8.   0,94</t>
        </r>
      </text>
    </comment>
    <comment ref="F2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7.8.     0,54
14.8.   0,41
21.8.   0,455
28.8.   0,351</t>
        </r>
      </text>
    </comment>
    <comment ref="J1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3.8.+8.8.+14.8.=4194
</t>
        </r>
      </text>
    </comment>
    <comment ref="F2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4.9.     0,372
12.9.   0,330
25.9.   0,417
29.9.   0,316</t>
        </r>
      </text>
    </comment>
    <comment ref="H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5.9.    0,84
12.9.   0,76
18.9.   0,58
25.9.   0,54
29.9.   0,74</t>
        </r>
      </text>
    </comment>
    <comment ref="J1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5.9.+12.9=  3257,84
18.9.   1180,97
25.9.   1099,52
29.9.   1506,75</t>
        </r>
      </text>
    </comment>
    <comment ref="H1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2.10.       0,58
9.10.       0,94
13.10.      0,84
19.10.      1,00
24.10.      1,18</t>
        </r>
      </text>
    </comment>
    <comment ref="F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9.10.    0,323
16.10.   0,361
25.10.   0,297
</t>
        </r>
      </text>
    </comment>
    <comment ref="G4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1250 ks        8923,75
</t>
        </r>
      </text>
    </comment>
    <comment ref="G4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1500 ks    10309,2
</t>
        </r>
      </text>
    </comment>
    <comment ref="F30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3.11.    0,392
13.11.  0,510
21.11.  0,370
28.11.  0,375
</t>
        </r>
      </text>
    </comment>
    <comment ref="H15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6.11.      0,68
13.11.     0,7
20.11.     0,84
27.11.     0,48</t>
        </r>
      </text>
    </comment>
    <comment ref="F31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8.12.       0,260
18.12.      0,349</t>
        </r>
      </text>
    </comment>
    <comment ref="H16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18.12.     0,880
</t>
        </r>
      </text>
    </comment>
    <comment ref="G15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5154,4
+ 871,2 hliník</t>
        </r>
      </text>
    </comment>
    <comment ref="J15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6.11.    1384,58
13. + 20.11.  3135,67
27.11.  977,35</t>
        </r>
      </text>
    </comment>
  </commentList>
</comments>
</file>

<file path=xl/sharedStrings.xml><?xml version="1.0" encoding="utf-8"?>
<sst xmlns="http://schemas.openxmlformats.org/spreadsheetml/2006/main" count="1988" uniqueCount="237">
  <si>
    <t>únor</t>
  </si>
  <si>
    <t>leden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</si>
  <si>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</si>
  <si>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</si>
  <si>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</si>
  <si>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</si>
  <si>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</si>
  <si>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</si>
  <si>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</si>
  <si>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</si>
  <si>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</si>
  <si>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</si>
  <si>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Cena</t>
  </si>
  <si>
    <t>Nájem kontejnerů na plasty a sklo</t>
  </si>
  <si>
    <t>TS  Holešov - popelnice</t>
  </si>
  <si>
    <t xml:space="preserve">TS  Holešov - zametaní  </t>
  </si>
  <si>
    <t>TS  Holešov - nadměrný</t>
  </si>
  <si>
    <t>množství</t>
  </si>
  <si>
    <t>TS Otrokovice - hřbitovní</t>
  </si>
  <si>
    <t>cena</t>
  </si>
  <si>
    <t>poznámka</t>
  </si>
  <si>
    <t>Biopas - PET láhve</t>
  </si>
  <si>
    <t>Biopas   - sklo bílé</t>
  </si>
  <si>
    <t>Biopas  - sklo barevné</t>
  </si>
  <si>
    <t xml:space="preserve">Celkem </t>
  </si>
  <si>
    <t>Spolky - železný šrot</t>
  </si>
  <si>
    <t>zdarma</t>
  </si>
  <si>
    <t>Celkem popelnice+nadměrný+zametání obce</t>
  </si>
  <si>
    <t>Součet: pet léhve+sklo+nebezpečný</t>
  </si>
  <si>
    <t>Za Biopas spol.s.r.o.   pet láhve + sklo + nebezpečný + nájem kontejnerů celkem</t>
  </si>
  <si>
    <t xml:space="preserve">                                                                                                                                             Množství odpadu v  obci za rok 2007 (v tunách)</t>
  </si>
  <si>
    <t xml:space="preserve">                                                                                                                                             Množství odpadu v  obci za rok 2008 (v tunách)</t>
  </si>
  <si>
    <t xml:space="preserve"> Za třídění EKO-KOM</t>
  </si>
  <si>
    <t>Za třídění odpadů EKO-KOM</t>
  </si>
  <si>
    <t>Biopas- nebezpečný odpad</t>
  </si>
  <si>
    <t xml:space="preserve">Odpady odvezené v obci celkem: </t>
  </si>
  <si>
    <t>popelnice+nadměrný+zametání+hřbitovní+plasty+sklo+nebezpečný+nájem kontejnerů na plasty.</t>
  </si>
  <si>
    <t xml:space="preserve">            Příjem v obci  za odpad  v roce 2007</t>
  </si>
  <si>
    <t>Nebezpečný</t>
  </si>
  <si>
    <t>sklo - barevné</t>
  </si>
  <si>
    <t>BIOPAS</t>
  </si>
  <si>
    <t>PET láhve</t>
  </si>
  <si>
    <t>sklo -  bílé</t>
  </si>
  <si>
    <t>PAPÍR</t>
  </si>
  <si>
    <t>Součet: pet léhve+sklo+papír+nebezpečný</t>
  </si>
  <si>
    <t xml:space="preserve">      EKO -KOM    Příjem za třídění odpadů  v roce 2008</t>
  </si>
  <si>
    <r>
      <t xml:space="preserve">Odpady celkem: </t>
    </r>
    <r>
      <rPr>
        <sz val="9"/>
        <rFont val="Arial"/>
        <family val="2"/>
      </rPr>
      <t>popelnice+nadměrný+zametání+hřbitovní+biopas celkem+nájem kont.</t>
    </r>
  </si>
  <si>
    <t>dobropis</t>
  </si>
  <si>
    <t xml:space="preserve">                                  Množství odpadu v  obci za rok 2009 (v tunách)</t>
  </si>
  <si>
    <t xml:space="preserve"> </t>
  </si>
  <si>
    <r>
      <t xml:space="preserve">Odpady celkem: </t>
    </r>
    <r>
      <rPr>
        <sz val="9"/>
        <rFont val="Arial"/>
        <family val="2"/>
      </rPr>
      <t>popelnice+nadměrný+zametání+hřbitovní+biopas + nájem kont.</t>
    </r>
  </si>
  <si>
    <t>TS Holešov popelnice + nadměrný + zametání obce</t>
  </si>
  <si>
    <t>TS Otrokovice - hřbitovní odpad</t>
  </si>
  <si>
    <t>Biopas - papír</t>
  </si>
  <si>
    <t>Biopas nájem kontejnerů na plasty a sklo</t>
  </si>
  <si>
    <t xml:space="preserve">  množství</t>
  </si>
  <si>
    <t xml:space="preserve"> množství</t>
  </si>
  <si>
    <t xml:space="preserve">                  PET láhve</t>
  </si>
  <si>
    <t>Biopas - Pet láhve + sklo</t>
  </si>
  <si>
    <r>
      <t>TS Otrokovice</t>
    </r>
    <r>
      <rPr>
        <b/>
        <sz val="7"/>
        <rFont val="Arial"/>
        <family val="2"/>
      </rPr>
      <t xml:space="preserve"> - hřbitovní</t>
    </r>
  </si>
  <si>
    <t xml:space="preserve">EKO - KOM   Příjem za třídění odpadů </t>
  </si>
  <si>
    <t xml:space="preserve">   čtvrtletí</t>
  </si>
  <si>
    <t>Celkem</t>
  </si>
  <si>
    <t>Výdaje na odpadové hospodářství celkem</t>
  </si>
  <si>
    <t xml:space="preserve">příjem od občanů </t>
  </si>
  <si>
    <t>příjem od EKO-KOM</t>
  </si>
  <si>
    <t xml:space="preserve">                        Papír</t>
  </si>
  <si>
    <t xml:space="preserve">           Sklo -  bílé</t>
  </si>
  <si>
    <t xml:space="preserve">          Sklo - barevné</t>
  </si>
  <si>
    <t>kovový šrot SDH -příjem</t>
  </si>
  <si>
    <t xml:space="preserve">                                  Množství odpadu v  obci za rok 2010 (v tunách)</t>
  </si>
  <si>
    <t>Biopas - nebezpečný odpad</t>
  </si>
  <si>
    <t>příjem od OSVČ</t>
  </si>
  <si>
    <t>zimní údržba komunikací</t>
  </si>
  <si>
    <t>posyp</t>
  </si>
  <si>
    <t xml:space="preserve">                                  Množství odpadu v  obci za rok 2011 (v tunách)</t>
  </si>
  <si>
    <t xml:space="preserve">EKO - KOM   Příjem obce za třídění odpadů </t>
  </si>
  <si>
    <t>Výdaje na odpadové hospodářství celkem od počátku roku</t>
  </si>
  <si>
    <t>14.71</t>
  </si>
  <si>
    <t>nájem kontejnerů + nákup igelitových pytlů</t>
  </si>
  <si>
    <t xml:space="preserve">                                  Množství odpadu v  obci za rok 2012 (v tunách)</t>
  </si>
  <si>
    <t xml:space="preserve">                                  Množství odpadu v  obci za rok 2013 (v tunách)</t>
  </si>
  <si>
    <t>Nadměrný odpad</t>
  </si>
  <si>
    <t>Odvoz biologic. Odpadu</t>
  </si>
  <si>
    <t>měsíc</t>
  </si>
  <si>
    <t>06-07</t>
  </si>
  <si>
    <t>08-09</t>
  </si>
  <si>
    <t>Odvoz biologického odpadu</t>
  </si>
  <si>
    <t>10-11</t>
  </si>
  <si>
    <t>Nákup igelitových pytlů</t>
  </si>
  <si>
    <t>11</t>
  </si>
  <si>
    <t xml:space="preserve">                                  Množství odpadu v  obci za rok 2014 (v tunách)</t>
  </si>
  <si>
    <t>Sklo bílé</t>
  </si>
  <si>
    <t>Sklo barev</t>
  </si>
  <si>
    <t xml:space="preserve">       Pytlový sběr</t>
  </si>
  <si>
    <t>-</t>
  </si>
  <si>
    <t xml:space="preserve">   EKO - KOM   Příjem obce za třídění odpadů </t>
  </si>
  <si>
    <r>
      <t xml:space="preserve">Odpady celkem: </t>
    </r>
    <r>
      <rPr>
        <sz val="9"/>
        <rFont val="Arial"/>
        <family val="2"/>
      </rPr>
      <t xml:space="preserve">popelnice+nadměrný+zametání+hřbitovní+biopas </t>
    </r>
  </si>
  <si>
    <t xml:space="preserve">Biopas - Pet láhve </t>
  </si>
  <si>
    <t xml:space="preserve">                                  Množství odpadu v  obci za rok 2015 (v tunách)</t>
  </si>
  <si>
    <t>Nákup igelitových pytlů (2809 kusů)</t>
  </si>
  <si>
    <t>NÁKLADY NA ODPADOVÉ HOSPODÁŘSTVÍ OBCE CELKEM</t>
  </si>
  <si>
    <t>SKLO BÍLE</t>
  </si>
  <si>
    <t>SKLO BAREVNÉ</t>
  </si>
  <si>
    <t>PLASTY PYTLOVÝ SBĚR</t>
  </si>
  <si>
    <t>OBJEMNÝ ODPAD- SBĚRNÉ MÍSTO</t>
  </si>
  <si>
    <t>TS OTROKOVICE- HŘBITOVNÍ ODPAD</t>
  </si>
  <si>
    <t>BIOLOGICKY ROZLOŽITELNÝ ODPAD</t>
  </si>
  <si>
    <t xml:space="preserve">PLAST SMĚSNÝ - BIOPAS </t>
  </si>
  <si>
    <t>NEBEZPEČNÉÝ ODPAD- BIOPAS</t>
  </si>
  <si>
    <t>PAPÍR - BIOPAS</t>
  </si>
  <si>
    <t>IGELITOVÉ PYTLE NA PLAST</t>
  </si>
  <si>
    <t>VÝDAJE NA ODPADY OD POČÁTKU ROKU CELKEM</t>
  </si>
  <si>
    <t>PŘÍJEM OD OBČANŮ</t>
  </si>
  <si>
    <t>PŘÍJEM OD OSVČ</t>
  </si>
  <si>
    <t>PŘÍJEM OD SPOLEČNOSTI EKO-KOM</t>
  </si>
  <si>
    <t>PŘÍJEM ZA PAPÍR</t>
  </si>
  <si>
    <t>NEBEZPEČNÝ</t>
  </si>
  <si>
    <t>HŘBITOVNÍ ODPAD</t>
  </si>
  <si>
    <t>BIOLOGICKÝ ODPAD</t>
  </si>
  <si>
    <t>PAPÍR (sběr.místo) PŘÍJEM</t>
  </si>
  <si>
    <t xml:space="preserve">   EKO - KOM   PŘÍJEM ZA TŘÍDĚNÍ ODPADŮ</t>
  </si>
  <si>
    <t>OBJEMNÝ ODPAD</t>
  </si>
  <si>
    <t>OBJEMNÝ ODPAD - SBĚRNÉ MÍSTO</t>
  </si>
  <si>
    <t>TS HOLEŠOV: POPELNICE + OBJEMNÝ + ZAMETACÍ VŮZ</t>
  </si>
  <si>
    <t xml:space="preserve"> Množství odpadu v  obci za rok 2016 (v tunách)</t>
  </si>
  <si>
    <t>MNOŽSTVÍ</t>
  </si>
  <si>
    <t>CENA</t>
  </si>
  <si>
    <t>PNEU</t>
  </si>
  <si>
    <t>OBJEMNÝ SBĚRNÉ MÍSTO</t>
  </si>
  <si>
    <t>MĚSÍC</t>
  </si>
  <si>
    <t>PLAST KONTEJNERY</t>
  </si>
  <si>
    <t>SMĚSNÝ KOMUNÁL</t>
  </si>
  <si>
    <t xml:space="preserve">VÝDAJE </t>
  </si>
  <si>
    <t>PŘÍJMY</t>
  </si>
  <si>
    <t xml:space="preserve">  </t>
  </si>
  <si>
    <t>ČTVRTLETÍ</t>
  </si>
  <si>
    <t>SUMA</t>
  </si>
  <si>
    <t>LEDEN</t>
  </si>
  <si>
    <t>ÚNOR</t>
  </si>
  <si>
    <t>BŘEZEN</t>
  </si>
  <si>
    <t>KVĚTEN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</si>
  <si>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</si>
  <si>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</si>
  <si>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</si>
  <si>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</si>
  <si>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</si>
  <si>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</si>
  <si>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</si>
  <si>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</si>
  <si>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</si>
  <si>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 xml:space="preserve"> Množství odpadu v  obci za rok 2017 (v tunách)</t>
  </si>
  <si>
    <t>EKO - KOM   PŘÍJEM ZA TŘÍDĚNÍ ODPADŮ</t>
  </si>
  <si>
    <t>38.6</t>
  </si>
  <si>
    <t>ZAMET. VŮZ</t>
  </si>
  <si>
    <t>TEXTIL</t>
  </si>
  <si>
    <t>PŘÍJMY CELKEM</t>
  </si>
  <si>
    <t>STARÉ ŽELEZO</t>
  </si>
  <si>
    <t>TS HOLEŠOV: POPELNICE + ZAMETACÍ VŮZ</t>
  </si>
  <si>
    <t>Příjem za staré železo - poskytuje se spolkům na činnost</t>
  </si>
  <si>
    <t xml:space="preserve"> Množství odpadu v  obci za rok 2018 (v tunách)</t>
  </si>
  <si>
    <t>PAPÍR VÝDEJ (BIOPAS)</t>
  </si>
  <si>
    <t>PŘÍJEM ZA STARÉ ŽELEZO - POSKYTUJE SE DOBROVOLNÝM SPOLKŮM NA ČINNOST</t>
  </si>
  <si>
    <t>MNOŽSTVÍ tuny</t>
  </si>
  <si>
    <t>33</t>
  </si>
  <si>
    <t>OBJEMNÝ ODPAD 200307 - SBĚRNÉ MÍSTO</t>
  </si>
  <si>
    <t>PLAST KONTEJNERY 150102</t>
  </si>
  <si>
    <t>SKLO BÍLE 150107</t>
  </si>
  <si>
    <t>SKLO BAREVNÉ 150107</t>
  </si>
  <si>
    <t>KOMPOZITNÍ OBALY 150105</t>
  </si>
  <si>
    <t>SMĚSNÝ KOMUNÁL 200301</t>
  </si>
  <si>
    <t>PLASTY PYTLOVÝ SBĚR 150102</t>
  </si>
  <si>
    <t>TS HOLEŠOV</t>
  </si>
  <si>
    <t>STARÉ ŽELEZO 170405</t>
  </si>
  <si>
    <t>PAPÍR PŘÍJEM 200101</t>
  </si>
  <si>
    <t>HŘBITOVNÍ ODPAD 200307</t>
  </si>
  <si>
    <t xml:space="preserve"> Množství odpadu v  obci za rok 2019 (v tunách)</t>
  </si>
  <si>
    <t xml:space="preserve"> Množství odpadu v  obci za rok 2020 (v tunách)</t>
  </si>
  <si>
    <t>PAPÍR  - SBĚRNÉ MÍSTO</t>
  </si>
  <si>
    <t>PLASTY PYTLOVÝ SBĚR 200139</t>
  </si>
  <si>
    <t>PYTLOVÝ SBĚR PLASTŮ + NÁKUP PYTLŮ</t>
  </si>
  <si>
    <t>PAPÍR  200101</t>
  </si>
  <si>
    <t>140 ks</t>
  </si>
  <si>
    <t>JEDLÝ OLEJ A TUK 200125</t>
  </si>
  <si>
    <t>STAVEBNÍ ODPAD 170107</t>
  </si>
  <si>
    <t>SMĚSNÝ KOMUNÁL. FIRMY 200301</t>
  </si>
  <si>
    <t>POUŽITÝ ROSTLINNÝ OLEJ</t>
  </si>
  <si>
    <t>20 l</t>
  </si>
  <si>
    <t>9 l</t>
  </si>
  <si>
    <t>48 ks</t>
  </si>
  <si>
    <t>71 ks</t>
  </si>
  <si>
    <t>32 l</t>
  </si>
  <si>
    <t xml:space="preserve">Příjem za staré železo </t>
  </si>
  <si>
    <t>50 ks</t>
  </si>
  <si>
    <t>31 l</t>
  </si>
  <si>
    <t>NEBEZPEČNÝ ODPAD- BIOPAS</t>
  </si>
  <si>
    <t>12 l</t>
  </si>
  <si>
    <t>68 ks</t>
  </si>
  <si>
    <t>24 l</t>
  </si>
  <si>
    <t xml:space="preserve"> Množství odpadu v  obci za rok 2021 (v tunách)</t>
  </si>
  <si>
    <t xml:space="preserve"> Množství odpadu v  obci za rok 2022 (v tunách)</t>
  </si>
  <si>
    <t>15 l</t>
  </si>
  <si>
    <t>62 ks</t>
  </si>
  <si>
    <t>45 l</t>
  </si>
  <si>
    <t>54 ks</t>
  </si>
  <si>
    <t>17 l</t>
  </si>
  <si>
    <t>8 l</t>
  </si>
  <si>
    <t>45 ks</t>
  </si>
  <si>
    <t>DŘEVO 200138</t>
  </si>
  <si>
    <t>ŽELEZO - SBĚRNÝ DVŮR</t>
  </si>
  <si>
    <t>PAPÍR  - SBĚRNÝ DVŮR</t>
  </si>
  <si>
    <t>ODPADY FIRMY, ZAŘÍZENÍ OBCE</t>
  </si>
  <si>
    <t>PŘÍJEM ODPADY FIRMY</t>
  </si>
  <si>
    <t xml:space="preserve">TS HOLEŠOV: POPELNICE </t>
  </si>
  <si>
    <t>DŘEVO, ŠTĚPKOVÁNÍ</t>
  </si>
  <si>
    <t xml:space="preserve"> Množství odpadu v  obci za rok 2023 (v tunách)</t>
  </si>
  <si>
    <t>VÁŽENÍ KOMUNÁLNÍCH ODPADŮ</t>
  </si>
  <si>
    <t>TEXTIL 200110</t>
  </si>
  <si>
    <t>13 l</t>
  </si>
  <si>
    <t>57 ks</t>
  </si>
  <si>
    <t>10 l</t>
  </si>
  <si>
    <t>PLAST KONTEJNERY 200139</t>
  </si>
  <si>
    <t>SKLO BÍLE 200102</t>
  </si>
  <si>
    <t>SKLO BAREVNÉ 200102</t>
  </si>
  <si>
    <t>75 ks</t>
  </si>
  <si>
    <t>22 l</t>
  </si>
  <si>
    <t>SKLO - VÝVOZ</t>
  </si>
  <si>
    <t>I. Q</t>
  </si>
  <si>
    <t>II. Q</t>
  </si>
  <si>
    <t>III. Q</t>
  </si>
  <si>
    <t>IV. Q</t>
  </si>
  <si>
    <t>ŠTĚPKOVÁNÍ</t>
  </si>
  <si>
    <t>EKO-KOM - PŘÍJEM</t>
  </si>
  <si>
    <t>65 ks</t>
  </si>
  <si>
    <t>40 l</t>
  </si>
  <si>
    <t>81 ks</t>
  </si>
  <si>
    <t>52 ks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</si>
</sst>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_-* #,##0.0\ &quot;Kč&quot;_-;\-* #,##0.0\ &quot;Kč&quot;_-;_-* &quot;-&quot;?\ &quot;Kč&quot;_-;_-@_-"/>
    <numFmt numFmtId="167" formatCode="#,##0\ &quot;Kč&quot;"/>
    <numFmt numFmtId="168" formatCode="#,##0\ _K_č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CF74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EFD7AB"/>
        <bgColor indexed="64"/>
      </patternFill>
    </fill>
    <fill>
      <patternFill patternType="solid">
        <fgColor rgb="FFE2B66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F7D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7">
    <xf numFmtId="0" fontId="0" fillId="0" borderId="0" xfId="0" applyAlignment="1">
      <alignment/>
    </xf>
    <xf numFmtId="16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2" fontId="4" fillId="34" borderId="14" xfId="39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3" fillId="36" borderId="15" xfId="0" applyNumberFormat="1" applyFont="1" applyFill="1" applyBorder="1" applyAlignment="1">
      <alignment/>
    </xf>
    <xf numFmtId="0" fontId="4" fillId="36" borderId="19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/>
    </xf>
    <xf numFmtId="42" fontId="4" fillId="36" borderId="14" xfId="39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42" fontId="3" fillId="35" borderId="14" xfId="3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39" applyFont="1" applyBorder="1" applyAlignment="1">
      <alignment/>
    </xf>
    <xf numFmtId="0" fontId="4" fillId="0" borderId="14" xfId="0" applyFont="1" applyFill="1" applyBorder="1" applyAlignment="1">
      <alignment/>
    </xf>
    <xf numFmtId="42" fontId="4" fillId="0" borderId="14" xfId="39" applyNumberFormat="1" applyFont="1" applyFill="1" applyBorder="1" applyAlignment="1">
      <alignment horizontal="center"/>
    </xf>
    <xf numFmtId="44" fontId="3" fillId="0" borderId="14" xfId="39" applyFont="1" applyFill="1" applyBorder="1" applyAlignment="1">
      <alignment/>
    </xf>
    <xf numFmtId="0" fontId="0" fillId="0" borderId="14" xfId="0" applyFill="1" applyBorder="1" applyAlignment="1">
      <alignment/>
    </xf>
    <xf numFmtId="42" fontId="3" fillId="34" borderId="13" xfId="39" applyNumberFormat="1" applyFont="1" applyFill="1" applyBorder="1" applyAlignment="1">
      <alignment horizontal="center"/>
    </xf>
    <xf numFmtId="42" fontId="3" fillId="34" borderId="14" xfId="39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42" fontId="3" fillId="36" borderId="14" xfId="39" applyNumberFormat="1" applyFont="1" applyFill="1" applyBorder="1" applyAlignment="1">
      <alignment horizontal="center"/>
    </xf>
    <xf numFmtId="42" fontId="3" fillId="36" borderId="13" xfId="39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2" fontId="3" fillId="35" borderId="13" xfId="39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4" fontId="3" fillId="35" borderId="14" xfId="39" applyFont="1" applyFill="1" applyBorder="1" applyAlignment="1">
      <alignment horizontal="center"/>
    </xf>
    <xf numFmtId="41" fontId="3" fillId="33" borderId="13" xfId="0" applyNumberFormat="1" applyFont="1" applyFill="1" applyBorder="1" applyAlignment="1">
      <alignment horizontal="center"/>
    </xf>
    <xf numFmtId="41" fontId="3" fillId="33" borderId="14" xfId="0" applyNumberFormat="1" applyFont="1" applyFill="1" applyBorder="1" applyAlignment="1">
      <alignment horizontal="center"/>
    </xf>
    <xf numFmtId="41" fontId="3" fillId="33" borderId="14" xfId="39" applyNumberFormat="1" applyFont="1" applyFill="1" applyBorder="1" applyAlignment="1">
      <alignment horizontal="center"/>
    </xf>
    <xf numFmtId="41" fontId="4" fillId="33" borderId="14" xfId="39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44" fontId="3" fillId="36" borderId="13" xfId="39" applyFont="1" applyFill="1" applyBorder="1" applyAlignment="1">
      <alignment horizontal="center"/>
    </xf>
    <xf numFmtId="44" fontId="3" fillId="36" borderId="14" xfId="39" applyFont="1" applyFill="1" applyBorder="1" applyAlignment="1">
      <alignment horizontal="center"/>
    </xf>
    <xf numFmtId="0" fontId="3" fillId="36" borderId="14" xfId="39" applyNumberFormat="1" applyFont="1" applyFill="1" applyBorder="1" applyAlignment="1">
      <alignment horizontal="center"/>
    </xf>
    <xf numFmtId="0" fontId="4" fillId="36" borderId="14" xfId="39" applyNumberFormat="1" applyFont="1" applyFill="1" applyBorder="1" applyAlignment="1">
      <alignment horizontal="center"/>
    </xf>
    <xf numFmtId="44" fontId="4" fillId="36" borderId="14" xfId="39" applyFont="1" applyFill="1" applyBorder="1" applyAlignment="1">
      <alignment horizontal="center"/>
    </xf>
    <xf numFmtId="0" fontId="4" fillId="35" borderId="2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3" fillId="35" borderId="13" xfId="39" applyNumberFormat="1" applyFont="1" applyFill="1" applyBorder="1" applyAlignment="1">
      <alignment horizontal="center"/>
    </xf>
    <xf numFmtId="42" fontId="0" fillId="35" borderId="13" xfId="39" applyNumberFormat="1" applyFont="1" applyFill="1" applyBorder="1" applyAlignment="1">
      <alignment/>
    </xf>
    <xf numFmtId="0" fontId="3" fillId="35" borderId="14" xfId="39" applyNumberFormat="1" applyFont="1" applyFill="1" applyBorder="1" applyAlignment="1">
      <alignment horizontal="center"/>
    </xf>
    <xf numFmtId="42" fontId="0" fillId="35" borderId="14" xfId="39" applyNumberFormat="1" applyFont="1" applyFill="1" applyBorder="1" applyAlignment="1">
      <alignment/>
    </xf>
    <xf numFmtId="0" fontId="4" fillId="35" borderId="14" xfId="39" applyNumberFormat="1" applyFont="1" applyFill="1" applyBorder="1" applyAlignment="1">
      <alignment horizontal="center"/>
    </xf>
    <xf numFmtId="42" fontId="5" fillId="35" borderId="14" xfId="39" applyNumberFormat="1" applyFont="1" applyFill="1" applyBorder="1" applyAlignment="1">
      <alignment/>
    </xf>
    <xf numFmtId="42" fontId="3" fillId="37" borderId="14" xfId="39" applyNumberFormat="1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42" fontId="4" fillId="37" borderId="14" xfId="39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44" fontId="3" fillId="0" borderId="14" xfId="39" applyFont="1" applyFill="1" applyBorder="1" applyAlignment="1">
      <alignment horizontal="center"/>
    </xf>
    <xf numFmtId="0" fontId="0" fillId="0" borderId="0" xfId="0" applyFill="1" applyBorder="1" applyAlignment="1">
      <alignment/>
    </xf>
    <xf numFmtId="42" fontId="3" fillId="33" borderId="15" xfId="39" applyNumberFormat="1" applyFont="1" applyFill="1" applyBorder="1" applyAlignment="1">
      <alignment horizontal="center"/>
    </xf>
    <xf numFmtId="42" fontId="3" fillId="33" borderId="10" xfId="39" applyNumberFormat="1" applyFont="1" applyFill="1" applyBorder="1" applyAlignment="1">
      <alignment horizontal="center"/>
    </xf>
    <xf numFmtId="42" fontId="4" fillId="33" borderId="10" xfId="39" applyNumberFormat="1" applyFont="1" applyFill="1" applyBorder="1" applyAlignment="1">
      <alignment horizontal="center"/>
    </xf>
    <xf numFmtId="42" fontId="4" fillId="35" borderId="10" xfId="39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42" fontId="5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4" fillId="35" borderId="14" xfId="0" applyNumberFormat="1" applyFont="1" applyFill="1" applyBorder="1" applyAlignment="1">
      <alignment horizontal="left"/>
    </xf>
    <xf numFmtId="42" fontId="3" fillId="0" borderId="14" xfId="39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3" fillId="35" borderId="21" xfId="0" applyFont="1" applyFill="1" applyBorder="1" applyAlignment="1">
      <alignment horizontal="center"/>
    </xf>
    <xf numFmtId="42" fontId="3" fillId="35" borderId="21" xfId="39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2" fontId="3" fillId="0" borderId="16" xfId="39" applyNumberFormat="1" applyFont="1" applyBorder="1" applyAlignment="1">
      <alignment horizontal="center"/>
    </xf>
    <xf numFmtId="44" fontId="0" fillId="0" borderId="16" xfId="39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42" fontId="4" fillId="0" borderId="16" xfId="39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 horizontal="center"/>
    </xf>
    <xf numFmtId="42" fontId="3" fillId="0" borderId="16" xfId="39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7" xfId="39" applyFont="1" applyBorder="1" applyAlignment="1">
      <alignment horizontal="center"/>
    </xf>
    <xf numFmtId="42" fontId="3" fillId="0" borderId="12" xfId="39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4" fontId="0" fillId="0" borderId="23" xfId="39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2" fontId="3" fillId="0" borderId="17" xfId="39" applyNumberFormat="1" applyFont="1" applyBorder="1" applyAlignment="1">
      <alignment horizontal="center"/>
    </xf>
    <xf numFmtId="42" fontId="4" fillId="0" borderId="14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1" fontId="3" fillId="0" borderId="20" xfId="0" applyNumberFormat="1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horizontal="center"/>
    </xf>
    <xf numFmtId="0" fontId="0" fillId="37" borderId="16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22" xfId="0" applyFill="1" applyBorder="1" applyAlignment="1">
      <alignment/>
    </xf>
    <xf numFmtId="44" fontId="4" fillId="35" borderId="14" xfId="39" applyNumberFormat="1" applyFont="1" applyFill="1" applyBorder="1" applyAlignment="1">
      <alignment horizontal="center"/>
    </xf>
    <xf numFmtId="44" fontId="5" fillId="37" borderId="14" xfId="0" applyNumberFormat="1" applyFont="1" applyFill="1" applyBorder="1" applyAlignment="1">
      <alignment/>
    </xf>
    <xf numFmtId="44" fontId="0" fillId="0" borderId="21" xfId="39" applyFont="1" applyFill="1" applyBorder="1" applyAlignment="1">
      <alignment/>
    </xf>
    <xf numFmtId="44" fontId="0" fillId="0" borderId="0" xfId="39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/>
    </xf>
    <xf numFmtId="42" fontId="5" fillId="38" borderId="21" xfId="0" applyNumberFormat="1" applyFont="1" applyFill="1" applyBorder="1" applyAlignment="1">
      <alignment/>
    </xf>
    <xf numFmtId="0" fontId="5" fillId="39" borderId="20" xfId="0" applyFont="1" applyFill="1" applyBorder="1" applyAlignment="1">
      <alignment/>
    </xf>
    <xf numFmtId="0" fontId="5" fillId="39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2" fontId="5" fillId="39" borderId="21" xfId="0" applyNumberFormat="1" applyFont="1" applyFill="1" applyBorder="1" applyAlignment="1">
      <alignment/>
    </xf>
    <xf numFmtId="42" fontId="5" fillId="39" borderId="13" xfId="0" applyNumberFormat="1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42" fontId="0" fillId="38" borderId="14" xfId="0" applyNumberFormat="1" applyFont="1" applyFill="1" applyBorder="1" applyAlignment="1">
      <alignment/>
    </xf>
    <xf numFmtId="42" fontId="0" fillId="38" borderId="14" xfId="39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4" fillId="37" borderId="17" xfId="0" applyFont="1" applyFill="1" applyBorder="1" applyAlignment="1">
      <alignment horizontal="left"/>
    </xf>
    <xf numFmtId="0" fontId="4" fillId="37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165" fontId="4" fillId="34" borderId="10" xfId="0" applyNumberFormat="1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41" fontId="4" fillId="0" borderId="14" xfId="39" applyNumberFormat="1" applyFont="1" applyFill="1" applyBorder="1" applyAlignment="1">
      <alignment horizontal="center"/>
    </xf>
    <xf numFmtId="0" fontId="4" fillId="0" borderId="14" xfId="39" applyNumberFormat="1" applyFont="1" applyFill="1" applyBorder="1" applyAlignment="1">
      <alignment horizontal="center"/>
    </xf>
    <xf numFmtId="44" fontId="4" fillId="0" borderId="14" xfId="39" applyFont="1" applyFill="1" applyBorder="1" applyAlignment="1">
      <alignment horizontal="center"/>
    </xf>
    <xf numFmtId="42" fontId="5" fillId="0" borderId="14" xfId="39" applyNumberFormat="1" applyFont="1" applyFill="1" applyBorder="1" applyAlignment="1">
      <alignment/>
    </xf>
    <xf numFmtId="165" fontId="1" fillId="36" borderId="15" xfId="0" applyNumberFormat="1" applyFont="1" applyFill="1" applyBorder="1" applyAlignment="1">
      <alignment/>
    </xf>
    <xf numFmtId="0" fontId="8" fillId="36" borderId="19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65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42" fontId="1" fillId="36" borderId="14" xfId="39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2" fontId="1" fillId="34" borderId="13" xfId="39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2" fontId="1" fillId="33" borderId="15" xfId="39" applyNumberFormat="1" applyFont="1" applyFill="1" applyBorder="1" applyAlignment="1">
      <alignment horizontal="center"/>
    </xf>
    <xf numFmtId="44" fontId="1" fillId="0" borderId="13" xfId="39" applyFont="1" applyFill="1" applyBorder="1" applyAlignment="1">
      <alignment/>
    </xf>
    <xf numFmtId="0" fontId="1" fillId="0" borderId="13" xfId="0" applyFont="1" applyFill="1" applyBorder="1" applyAlignment="1">
      <alignment/>
    </xf>
    <xf numFmtId="42" fontId="1" fillId="36" borderId="13" xfId="39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2" fontId="1" fillId="34" borderId="14" xfId="39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2" fontId="1" fillId="33" borderId="10" xfId="39" applyNumberFormat="1" applyFont="1" applyFill="1" applyBorder="1" applyAlignment="1">
      <alignment horizontal="center"/>
    </xf>
    <xf numFmtId="44" fontId="1" fillId="0" borderId="14" xfId="39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36" borderId="14" xfId="0" applyFont="1" applyFill="1" applyBorder="1" applyAlignment="1">
      <alignment horizontal="center"/>
    </xf>
    <xf numFmtId="42" fontId="8" fillId="36" borderId="14" xfId="39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42" fontId="8" fillId="34" borderId="14" xfId="39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42" fontId="8" fillId="33" borderId="10" xfId="39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2" fontId="8" fillId="0" borderId="14" xfId="39" applyNumberFormat="1" applyFont="1" applyFill="1" applyBorder="1" applyAlignment="1">
      <alignment horizontal="center"/>
    </xf>
    <xf numFmtId="42" fontId="8" fillId="35" borderId="10" xfId="39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left"/>
    </xf>
    <xf numFmtId="0" fontId="1" fillId="37" borderId="22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22" xfId="0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0" fontId="1" fillId="35" borderId="13" xfId="0" applyFont="1" applyFill="1" applyBorder="1" applyAlignment="1">
      <alignment horizontal="center"/>
    </xf>
    <xf numFmtId="42" fontId="1" fillId="35" borderId="13" xfId="39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166" fontId="1" fillId="35" borderId="14" xfId="39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2" fontId="1" fillId="0" borderId="14" xfId="39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4" fontId="1" fillId="0" borderId="23" xfId="39" applyFont="1" applyFill="1" applyBorder="1" applyAlignment="1">
      <alignment/>
    </xf>
    <xf numFmtId="42" fontId="1" fillId="35" borderId="14" xfId="39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4" fontId="1" fillId="0" borderId="21" xfId="39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44" fontId="1" fillId="35" borderId="14" xfId="39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8" fillId="35" borderId="14" xfId="0" applyFont="1" applyFill="1" applyBorder="1" applyAlignment="1">
      <alignment/>
    </xf>
    <xf numFmtId="0" fontId="8" fillId="37" borderId="14" xfId="0" applyFont="1" applyFill="1" applyBorder="1" applyAlignment="1">
      <alignment horizontal="center"/>
    </xf>
    <xf numFmtId="42" fontId="8" fillId="37" borderId="14" xfId="39" applyNumberFormat="1" applyFont="1" applyFill="1" applyBorder="1" applyAlignment="1">
      <alignment horizontal="center"/>
    </xf>
    <xf numFmtId="42" fontId="1" fillId="37" borderId="14" xfId="39" applyNumberFormat="1" applyFont="1" applyFill="1" applyBorder="1" applyAlignment="1">
      <alignment horizontal="center"/>
    </xf>
    <xf numFmtId="44" fontId="8" fillId="37" borderId="14" xfId="0" applyNumberFormat="1" applyFont="1" applyFill="1" applyBorder="1" applyAlignment="1">
      <alignment/>
    </xf>
    <xf numFmtId="165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41" fontId="1" fillId="36" borderId="13" xfId="0" applyNumberFormat="1" applyFont="1" applyFill="1" applyBorder="1" applyAlignment="1">
      <alignment horizontal="center"/>
    </xf>
    <xf numFmtId="44" fontId="1" fillId="33" borderId="13" xfId="39" applyFont="1" applyFill="1" applyBorder="1" applyAlignment="1">
      <alignment horizontal="center"/>
    </xf>
    <xf numFmtId="42" fontId="1" fillId="35" borderId="13" xfId="39" applyNumberFormat="1" applyFont="1" applyFill="1" applyBorder="1" applyAlignment="1">
      <alignment/>
    </xf>
    <xf numFmtId="41" fontId="1" fillId="36" borderId="14" xfId="0" applyNumberFormat="1" applyFont="1" applyFill="1" applyBorder="1" applyAlignment="1">
      <alignment horizontal="center"/>
    </xf>
    <xf numFmtId="44" fontId="1" fillId="33" borderId="14" xfId="39" applyFont="1" applyFill="1" applyBorder="1" applyAlignment="1">
      <alignment horizontal="center"/>
    </xf>
    <xf numFmtId="42" fontId="1" fillId="35" borderId="14" xfId="39" applyNumberFormat="1" applyFont="1" applyFill="1" applyBorder="1" applyAlignment="1">
      <alignment/>
    </xf>
    <xf numFmtId="41" fontId="1" fillId="36" borderId="14" xfId="39" applyNumberFormat="1" applyFont="1" applyFill="1" applyBorder="1" applyAlignment="1">
      <alignment horizontal="center"/>
    </xf>
    <xf numFmtId="0" fontId="1" fillId="33" borderId="14" xfId="39" applyNumberFormat="1" applyFont="1" applyFill="1" applyBorder="1" applyAlignment="1">
      <alignment horizontal="center"/>
    </xf>
    <xf numFmtId="41" fontId="8" fillId="36" borderId="14" xfId="39" applyNumberFormat="1" applyFont="1" applyFill="1" applyBorder="1" applyAlignment="1">
      <alignment horizontal="center"/>
    </xf>
    <xf numFmtId="0" fontId="8" fillId="33" borderId="14" xfId="39" applyNumberFormat="1" applyFont="1" applyFill="1" applyBorder="1" applyAlignment="1">
      <alignment horizontal="center"/>
    </xf>
    <xf numFmtId="44" fontId="8" fillId="33" borderId="14" xfId="39" applyFont="1" applyFill="1" applyBorder="1" applyAlignment="1">
      <alignment horizontal="center"/>
    </xf>
    <xf numFmtId="0" fontId="8" fillId="35" borderId="14" xfId="39" applyNumberFormat="1" applyFont="1" applyFill="1" applyBorder="1" applyAlignment="1">
      <alignment horizontal="center"/>
    </xf>
    <xf numFmtId="42" fontId="8" fillId="35" borderId="14" xfId="39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38" borderId="14" xfId="0" applyFont="1" applyFill="1" applyBorder="1" applyAlignment="1">
      <alignment/>
    </xf>
    <xf numFmtId="42" fontId="4" fillId="38" borderId="14" xfId="0" applyNumberFormat="1" applyFont="1" applyFill="1" applyBorder="1" applyAlignment="1">
      <alignment/>
    </xf>
    <xf numFmtId="42" fontId="4" fillId="38" borderId="14" xfId="39" applyNumberFormat="1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42" fontId="4" fillId="39" borderId="14" xfId="0" applyNumberFormat="1" applyFont="1" applyFill="1" applyBorder="1" applyAlignment="1">
      <alignment/>
    </xf>
    <xf numFmtId="0" fontId="1" fillId="39" borderId="14" xfId="0" applyFont="1" applyFill="1" applyBorder="1" applyAlignment="1">
      <alignment horizontal="center"/>
    </xf>
    <xf numFmtId="41" fontId="1" fillId="39" borderId="14" xfId="0" applyNumberFormat="1" applyFont="1" applyFill="1" applyBorder="1" applyAlignment="1">
      <alignment horizontal="center"/>
    </xf>
    <xf numFmtId="41" fontId="1" fillId="39" borderId="13" xfId="0" applyNumberFormat="1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44" fontId="1" fillId="39" borderId="14" xfId="39" applyFont="1" applyFill="1" applyBorder="1" applyAlignment="1">
      <alignment horizontal="center"/>
    </xf>
    <xf numFmtId="44" fontId="8" fillId="39" borderId="14" xfId="39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42" fontId="4" fillId="39" borderId="22" xfId="0" applyNumberFormat="1" applyFont="1" applyFill="1" applyBorder="1" applyAlignment="1">
      <alignment horizontal="center"/>
    </xf>
    <xf numFmtId="0" fontId="1" fillId="39" borderId="14" xfId="0" applyNumberFormat="1" applyFont="1" applyFill="1" applyBorder="1" applyAlignment="1">
      <alignment horizontal="center"/>
    </xf>
    <xf numFmtId="41" fontId="8" fillId="0" borderId="14" xfId="39" applyNumberFormat="1" applyFont="1" applyFill="1" applyBorder="1" applyAlignment="1">
      <alignment horizontal="center"/>
    </xf>
    <xf numFmtId="0" fontId="8" fillId="0" borderId="14" xfId="39" applyNumberFormat="1" applyFont="1" applyFill="1" applyBorder="1" applyAlignment="1">
      <alignment horizontal="center"/>
    </xf>
    <xf numFmtId="44" fontId="8" fillId="0" borderId="14" xfId="39" applyFont="1" applyFill="1" applyBorder="1" applyAlignment="1">
      <alignment horizontal="center"/>
    </xf>
    <xf numFmtId="42" fontId="8" fillId="0" borderId="14" xfId="39" applyNumberFormat="1" applyFont="1" applyFill="1" applyBorder="1" applyAlignment="1">
      <alignment/>
    </xf>
    <xf numFmtId="44" fontId="1" fillId="40" borderId="14" xfId="39" applyFont="1" applyFill="1" applyBorder="1" applyAlignment="1">
      <alignment horizontal="center"/>
    </xf>
    <xf numFmtId="5" fontId="1" fillId="40" borderId="14" xfId="39" applyNumberFormat="1" applyFont="1" applyFill="1" applyBorder="1" applyAlignment="1">
      <alignment/>
    </xf>
    <xf numFmtId="44" fontId="1" fillId="0" borderId="14" xfId="39" applyFont="1" applyFill="1" applyBorder="1" applyAlignment="1">
      <alignment horizontal="center"/>
    </xf>
    <xf numFmtId="5" fontId="1" fillId="0" borderId="14" xfId="39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3" xfId="39" applyNumberFormat="1" applyFont="1" applyFill="1" applyBorder="1" applyAlignment="1">
      <alignment horizontal="center"/>
    </xf>
    <xf numFmtId="0" fontId="1" fillId="0" borderId="14" xfId="39" applyNumberFormat="1" applyFont="1" applyFill="1" applyBorder="1" applyAlignment="1">
      <alignment horizontal="center"/>
    </xf>
    <xf numFmtId="42" fontId="8" fillId="35" borderId="14" xfId="39" applyNumberFormat="1" applyFont="1" applyFill="1" applyBorder="1" applyAlignment="1">
      <alignment horizontal="center"/>
    </xf>
    <xf numFmtId="167" fontId="1" fillId="35" borderId="14" xfId="39" applyNumberFormat="1" applyFont="1" applyFill="1" applyBorder="1" applyAlignment="1">
      <alignment horizontal="center"/>
    </xf>
    <xf numFmtId="44" fontId="1" fillId="0" borderId="23" xfId="39" applyFont="1" applyFill="1" applyBorder="1" applyAlignment="1">
      <alignment horizontal="right"/>
    </xf>
    <xf numFmtId="42" fontId="1" fillId="0" borderId="23" xfId="39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41" fontId="1" fillId="34" borderId="13" xfId="0" applyNumberFormat="1" applyFont="1" applyFill="1" applyBorder="1" applyAlignment="1">
      <alignment horizontal="center"/>
    </xf>
    <xf numFmtId="44" fontId="1" fillId="34" borderId="13" xfId="39" applyFont="1" applyFill="1" applyBorder="1" applyAlignment="1">
      <alignment horizontal="center"/>
    </xf>
    <xf numFmtId="0" fontId="1" fillId="34" borderId="14" xfId="39" applyNumberFormat="1" applyFont="1" applyFill="1" applyBorder="1" applyAlignment="1">
      <alignment horizontal="center"/>
    </xf>
    <xf numFmtId="41" fontId="1" fillId="34" borderId="14" xfId="0" applyNumberFormat="1" applyFont="1" applyFill="1" applyBorder="1" applyAlignment="1">
      <alignment horizontal="center"/>
    </xf>
    <xf numFmtId="44" fontId="1" fillId="34" borderId="14" xfId="39" applyFont="1" applyFill="1" applyBorder="1" applyAlignment="1">
      <alignment horizontal="center"/>
    </xf>
    <xf numFmtId="42" fontId="1" fillId="36" borderId="15" xfId="39" applyNumberFormat="1" applyFont="1" applyFill="1" applyBorder="1" applyAlignment="1">
      <alignment horizontal="center"/>
    </xf>
    <xf numFmtId="42" fontId="1" fillId="36" borderId="10" xfId="39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/>
    </xf>
    <xf numFmtId="42" fontId="8" fillId="36" borderId="10" xfId="39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42" fontId="5" fillId="36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2" fontId="5" fillId="35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42" fontId="5" fillId="34" borderId="14" xfId="39" applyNumberFormat="1" applyFont="1" applyFill="1" applyBorder="1" applyAlignment="1">
      <alignment/>
    </xf>
    <xf numFmtId="42" fontId="5" fillId="34" borderId="14" xfId="0" applyNumberFormat="1" applyFont="1" applyFill="1" applyBorder="1" applyAlignment="1">
      <alignment/>
    </xf>
    <xf numFmtId="42" fontId="8" fillId="37" borderId="14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44" fontId="1" fillId="0" borderId="15" xfId="39" applyFont="1" applyFill="1" applyBorder="1" applyAlignment="1">
      <alignment/>
    </xf>
    <xf numFmtId="44" fontId="1" fillId="0" borderId="10" xfId="39" applyFont="1" applyFill="1" applyBorder="1" applyAlignment="1">
      <alignment/>
    </xf>
    <xf numFmtId="44" fontId="9" fillId="0" borderId="10" xfId="39" applyFont="1" applyFill="1" applyBorder="1" applyAlignment="1">
      <alignment horizontal="center"/>
    </xf>
    <xf numFmtId="44" fontId="1" fillId="0" borderId="10" xfId="39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4" borderId="15" xfId="39" applyNumberFormat="1" applyFont="1" applyFill="1" applyBorder="1" applyAlignment="1">
      <alignment horizontal="center"/>
    </xf>
    <xf numFmtId="0" fontId="1" fillId="34" borderId="10" xfId="39" applyNumberFormat="1" applyFont="1" applyFill="1" applyBorder="1" applyAlignment="1">
      <alignment horizontal="center"/>
    </xf>
    <xf numFmtId="42" fontId="1" fillId="34" borderId="10" xfId="39" applyNumberFormat="1" applyFont="1" applyFill="1" applyBorder="1" applyAlignment="1">
      <alignment/>
    </xf>
    <xf numFmtId="42" fontId="8" fillId="34" borderId="10" xfId="39" applyNumberFormat="1" applyFont="1" applyFill="1" applyBorder="1" applyAlignment="1">
      <alignment horizontal="center"/>
    </xf>
    <xf numFmtId="0" fontId="8" fillId="0" borderId="10" xfId="39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2" xfId="39" applyFont="1" applyBorder="1" applyAlignment="1">
      <alignment horizontal="center"/>
    </xf>
    <xf numFmtId="165" fontId="10" fillId="0" borderId="14" xfId="0" applyNumberFormat="1" applyFont="1" applyFill="1" applyBorder="1" applyAlignment="1">
      <alignment/>
    </xf>
    <xf numFmtId="0" fontId="8" fillId="36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42" fontId="1" fillId="0" borderId="13" xfId="39" applyNumberFormat="1" applyFont="1" applyFill="1" applyBorder="1" applyAlignment="1">
      <alignment horizontal="center"/>
    </xf>
    <xf numFmtId="42" fontId="8" fillId="0" borderId="14" xfId="39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42" fontId="1" fillId="34" borderId="14" xfId="39" applyNumberFormat="1" applyFont="1" applyFill="1" applyBorder="1" applyAlignment="1">
      <alignment horizontal="center"/>
    </xf>
    <xf numFmtId="42" fontId="1" fillId="34" borderId="13" xfId="39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42" fontId="8" fillId="34" borderId="22" xfId="0" applyNumberFormat="1" applyFont="1" applyFill="1" applyBorder="1" applyAlignment="1">
      <alignment horizontal="center"/>
    </xf>
    <xf numFmtId="42" fontId="8" fillId="34" borderId="14" xfId="39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42" fontId="0" fillId="34" borderId="14" xfId="0" applyNumberFormat="1" applyFill="1" applyBorder="1" applyAlignment="1">
      <alignment/>
    </xf>
    <xf numFmtId="42" fontId="0" fillId="35" borderId="14" xfId="0" applyNumberForma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2" fontId="4" fillId="34" borderId="14" xfId="0" applyNumberFormat="1" applyFont="1" applyFill="1" applyBorder="1" applyAlignment="1">
      <alignment/>
    </xf>
    <xf numFmtId="42" fontId="0" fillId="34" borderId="14" xfId="39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42" fontId="5" fillId="33" borderId="14" xfId="0" applyNumberFormat="1" applyFont="1" applyFill="1" applyBorder="1" applyAlignment="1">
      <alignment/>
    </xf>
    <xf numFmtId="42" fontId="0" fillId="33" borderId="14" xfId="0" applyNumberForma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42" fontId="8" fillId="37" borderId="13" xfId="39" applyNumberFormat="1" applyFont="1" applyFill="1" applyBorder="1" applyAlignment="1">
      <alignment/>
    </xf>
    <xf numFmtId="42" fontId="1" fillId="0" borderId="14" xfId="39" applyNumberFormat="1" applyFont="1" applyBorder="1" applyAlignment="1">
      <alignment/>
    </xf>
    <xf numFmtId="0" fontId="1" fillId="0" borderId="22" xfId="0" applyFont="1" applyBorder="1" applyAlignment="1">
      <alignment/>
    </xf>
    <xf numFmtId="42" fontId="8" fillId="37" borderId="10" xfId="39" applyNumberFormat="1" applyFont="1" applyFill="1" applyBorder="1" applyAlignment="1">
      <alignment horizontal="center"/>
    </xf>
    <xf numFmtId="42" fontId="0" fillId="36" borderId="1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22" xfId="0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42" fontId="1" fillId="35" borderId="15" xfId="39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42" fontId="4" fillId="36" borderId="14" xfId="0" applyNumberFormat="1" applyFont="1" applyFill="1" applyBorder="1" applyAlignment="1">
      <alignment/>
    </xf>
    <xf numFmtId="42" fontId="0" fillId="36" borderId="14" xfId="39" applyNumberFormat="1" applyFont="1" applyFill="1" applyBorder="1" applyAlignment="1">
      <alignment/>
    </xf>
    <xf numFmtId="42" fontId="4" fillId="36" borderId="14" xfId="39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42" fontId="0" fillId="36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42" fontId="0" fillId="0" borderId="14" xfId="0" applyNumberFormat="1" applyFill="1" applyBorder="1" applyAlignment="1">
      <alignment/>
    </xf>
    <xf numFmtId="42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42" fontId="1" fillId="0" borderId="22" xfId="39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42" fontId="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6" fontId="1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5" fontId="9" fillId="0" borderId="14" xfId="39" applyNumberFormat="1" applyFont="1" applyFill="1" applyBorder="1" applyAlignment="1">
      <alignment horizontal="center"/>
    </xf>
    <xf numFmtId="5" fontId="1" fillId="0" borderId="14" xfId="39" applyNumberFormat="1" applyFont="1" applyFill="1" applyBorder="1" applyAlignment="1">
      <alignment horizontal="center"/>
    </xf>
    <xf numFmtId="42" fontId="0" fillId="0" borderId="14" xfId="39" applyNumberFormat="1" applyFont="1" applyBorder="1" applyAlignment="1">
      <alignment horizontal="center"/>
    </xf>
    <xf numFmtId="42" fontId="1" fillId="0" borderId="14" xfId="39" applyNumberFormat="1" applyFont="1" applyBorder="1" applyAlignment="1">
      <alignment horizontal="center"/>
    </xf>
    <xf numFmtId="0" fontId="8" fillId="34" borderId="14" xfId="39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39" applyFont="1" applyFill="1" applyBorder="1" applyAlignment="1">
      <alignment/>
    </xf>
    <xf numFmtId="44" fontId="9" fillId="0" borderId="0" xfId="39" applyFont="1" applyFill="1" applyBorder="1" applyAlignment="1">
      <alignment horizontal="center"/>
    </xf>
    <xf numFmtId="5" fontId="9" fillId="0" borderId="0" xfId="39" applyNumberFormat="1" applyFont="1" applyFill="1" applyBorder="1" applyAlignment="1">
      <alignment horizontal="center"/>
    </xf>
    <xf numFmtId="44" fontId="1" fillId="0" borderId="0" xfId="39" applyFont="1" applyFill="1" applyBorder="1" applyAlignment="1">
      <alignment horizontal="center"/>
    </xf>
    <xf numFmtId="5" fontId="1" fillId="0" borderId="0" xfId="39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2" fontId="1" fillId="0" borderId="0" xfId="39" applyNumberFormat="1" applyFont="1" applyFill="1" applyBorder="1" applyAlignment="1">
      <alignment horizontal="center"/>
    </xf>
    <xf numFmtId="42" fontId="1" fillId="0" borderId="0" xfId="39" applyNumberFormat="1" applyFont="1" applyFill="1" applyBorder="1" applyAlignment="1">
      <alignment horizontal="right"/>
    </xf>
    <xf numFmtId="44" fontId="1" fillId="0" borderId="0" xfId="39" applyFont="1" applyFill="1" applyBorder="1" applyAlignment="1">
      <alignment/>
    </xf>
    <xf numFmtId="42" fontId="8" fillId="0" borderId="0" xfId="3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2" fontId="4" fillId="0" borderId="0" xfId="39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2" fontId="3" fillId="0" borderId="0" xfId="39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42" fontId="8" fillId="0" borderId="0" xfId="39" applyNumberFormat="1" applyFont="1" applyFill="1" applyBorder="1" applyAlignment="1">
      <alignment horizontal="center"/>
    </xf>
    <xf numFmtId="41" fontId="8" fillId="0" borderId="0" xfId="39" applyNumberFormat="1" applyFont="1" applyFill="1" applyBorder="1" applyAlignment="1">
      <alignment horizontal="center"/>
    </xf>
    <xf numFmtId="0" fontId="8" fillId="0" borderId="0" xfId="39" applyNumberFormat="1" applyFont="1" applyFill="1" applyBorder="1" applyAlignment="1">
      <alignment horizontal="center"/>
    </xf>
    <xf numFmtId="44" fontId="8" fillId="0" borderId="0" xfId="39" applyFont="1" applyFill="1" applyBorder="1" applyAlignment="1">
      <alignment horizontal="center"/>
    </xf>
    <xf numFmtId="42" fontId="8" fillId="0" borderId="0" xfId="39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42" fontId="1" fillId="0" borderId="0" xfId="39" applyNumberFormat="1" applyFont="1" applyFill="1" applyBorder="1" applyAlignment="1">
      <alignment horizontal="center"/>
    </xf>
    <xf numFmtId="42" fontId="0" fillId="0" borderId="0" xfId="3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2" fontId="5" fillId="0" borderId="0" xfId="3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0" fillId="0" borderId="0" xfId="3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6" fontId="1" fillId="0" borderId="0" xfId="39" applyNumberFormat="1" applyFont="1" applyFill="1" applyBorder="1" applyAlignment="1">
      <alignment horizontal="center"/>
    </xf>
    <xf numFmtId="42" fontId="1" fillId="0" borderId="0" xfId="39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44" fontId="1" fillId="0" borderId="0" xfId="39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2" fontId="8" fillId="0" borderId="0" xfId="39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2" fontId="8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39" applyNumberFormat="1" applyFont="1" applyFill="1" applyBorder="1" applyAlignment="1">
      <alignment horizontal="center"/>
    </xf>
    <xf numFmtId="0" fontId="8" fillId="0" borderId="0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2" fontId="5" fillId="0" borderId="0" xfId="3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2" fontId="4" fillId="0" borderId="0" xfId="0" applyNumberFormat="1" applyFont="1" applyFill="1" applyBorder="1" applyAlignment="1">
      <alignment/>
    </xf>
    <xf numFmtId="42" fontId="0" fillId="0" borderId="0" xfId="39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2" fontId="4" fillId="0" borderId="0" xfId="39" applyNumberFormat="1" applyFont="1" applyFill="1" applyBorder="1" applyAlignment="1">
      <alignment/>
    </xf>
    <xf numFmtId="42" fontId="0" fillId="0" borderId="0" xfId="39" applyNumberFormat="1" applyFill="1" applyBorder="1" applyAlignment="1">
      <alignment horizontal="center"/>
    </xf>
    <xf numFmtId="44" fontId="0" fillId="0" borderId="12" xfId="39" applyBorder="1" applyAlignment="1">
      <alignment horizontal="center"/>
    </xf>
    <xf numFmtId="44" fontId="0" fillId="0" borderId="0" xfId="39" applyFill="1" applyBorder="1" applyAlignment="1">
      <alignment horizontal="center"/>
    </xf>
    <xf numFmtId="42" fontId="0" fillId="0" borderId="0" xfId="39" applyNumberFormat="1" applyFill="1" applyBorder="1" applyAlignment="1">
      <alignment/>
    </xf>
    <xf numFmtId="42" fontId="0" fillId="36" borderId="14" xfId="39" applyNumberFormat="1" applyFill="1" applyBorder="1" applyAlignment="1">
      <alignment/>
    </xf>
    <xf numFmtId="42" fontId="1" fillId="34" borderId="15" xfId="39" applyNumberFormat="1" applyFont="1" applyFill="1" applyBorder="1" applyAlignment="1">
      <alignment horizontal="center"/>
    </xf>
    <xf numFmtId="42" fontId="1" fillId="34" borderId="10" xfId="39" applyNumberFormat="1" applyFont="1" applyFill="1" applyBorder="1" applyAlignment="1">
      <alignment horizontal="center"/>
    </xf>
    <xf numFmtId="44" fontId="1" fillId="0" borderId="22" xfId="39" applyFont="1" applyBorder="1" applyAlignment="1">
      <alignment/>
    </xf>
    <xf numFmtId="44" fontId="1" fillId="0" borderId="14" xfId="39" applyFont="1" applyBorder="1" applyAlignment="1">
      <alignment/>
    </xf>
    <xf numFmtId="0" fontId="1" fillId="34" borderId="14" xfId="0" applyFont="1" applyFill="1" applyBorder="1" applyAlignment="1">
      <alignment horizontal="left"/>
    </xf>
    <xf numFmtId="165" fontId="1" fillId="34" borderId="15" xfId="0" applyNumberFormat="1" applyFont="1" applyFill="1" applyBorder="1" applyAlignment="1">
      <alignment/>
    </xf>
    <xf numFmtId="165" fontId="1" fillId="34" borderId="14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165" fontId="10" fillId="36" borderId="14" xfId="0" applyNumberFormat="1" applyFont="1" applyFill="1" applyBorder="1" applyAlignment="1">
      <alignment/>
    </xf>
    <xf numFmtId="165" fontId="1" fillId="36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41" borderId="14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0" fillId="42" borderId="14" xfId="0" applyFill="1" applyBorder="1" applyAlignment="1">
      <alignment/>
    </xf>
    <xf numFmtId="0" fontId="1" fillId="42" borderId="14" xfId="0" applyFont="1" applyFill="1" applyBorder="1" applyAlignment="1">
      <alignment horizontal="left"/>
    </xf>
    <xf numFmtId="0" fontId="1" fillId="42" borderId="14" xfId="0" applyFont="1" applyFill="1" applyBorder="1" applyAlignment="1">
      <alignment horizontal="center"/>
    </xf>
    <xf numFmtId="44" fontId="1" fillId="42" borderId="15" xfId="39" applyFont="1" applyFill="1" applyBorder="1" applyAlignment="1">
      <alignment/>
    </xf>
    <xf numFmtId="44" fontId="1" fillId="42" borderId="10" xfId="39" applyFont="1" applyFill="1" applyBorder="1" applyAlignment="1">
      <alignment/>
    </xf>
    <xf numFmtId="44" fontId="9" fillId="42" borderId="10" xfId="39" applyFont="1" applyFill="1" applyBorder="1" applyAlignment="1">
      <alignment horizontal="center"/>
    </xf>
    <xf numFmtId="5" fontId="9" fillId="42" borderId="14" xfId="39" applyNumberFormat="1" applyFont="1" applyFill="1" applyBorder="1" applyAlignment="1">
      <alignment horizontal="center"/>
    </xf>
    <xf numFmtId="44" fontId="1" fillId="42" borderId="10" xfId="39" applyFont="1" applyFill="1" applyBorder="1" applyAlignment="1">
      <alignment horizontal="center"/>
    </xf>
    <xf numFmtId="5" fontId="1" fillId="42" borderId="14" xfId="39" applyNumberFormat="1" applyFont="1" applyFill="1" applyBorder="1" applyAlignment="1">
      <alignment horizontal="center"/>
    </xf>
    <xf numFmtId="44" fontId="1" fillId="42" borderId="14" xfId="39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42" fontId="4" fillId="37" borderId="14" xfId="0" applyNumberFormat="1" applyFont="1" applyFill="1" applyBorder="1" applyAlignment="1">
      <alignment/>
    </xf>
    <xf numFmtId="42" fontId="0" fillId="37" borderId="14" xfId="0" applyNumberFormat="1" applyFill="1" applyBorder="1" applyAlignment="1">
      <alignment/>
    </xf>
    <xf numFmtId="42" fontId="1" fillId="38" borderId="13" xfId="39" applyNumberFormat="1" applyFont="1" applyFill="1" applyBorder="1" applyAlignment="1">
      <alignment horizontal="center"/>
    </xf>
    <xf numFmtId="42" fontId="1" fillId="38" borderId="14" xfId="39" applyNumberFormat="1" applyFont="1" applyFill="1" applyBorder="1" applyAlignment="1">
      <alignment horizontal="center"/>
    </xf>
    <xf numFmtId="42" fontId="8" fillId="38" borderId="14" xfId="39" applyNumberFormat="1" applyFont="1" applyFill="1" applyBorder="1" applyAlignment="1">
      <alignment horizontal="center"/>
    </xf>
    <xf numFmtId="41" fontId="1" fillId="38" borderId="13" xfId="0" applyNumberFormat="1" applyFont="1" applyFill="1" applyBorder="1" applyAlignment="1">
      <alignment horizontal="center"/>
    </xf>
    <xf numFmtId="41" fontId="1" fillId="38" borderId="14" xfId="0" applyNumberFormat="1" applyFont="1" applyFill="1" applyBorder="1" applyAlignment="1">
      <alignment horizontal="center"/>
    </xf>
    <xf numFmtId="44" fontId="1" fillId="38" borderId="13" xfId="39" applyFont="1" applyFill="1" applyBorder="1" applyAlignment="1">
      <alignment horizontal="center"/>
    </xf>
    <xf numFmtId="44" fontId="1" fillId="38" borderId="14" xfId="39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42" fontId="1" fillId="38" borderId="14" xfId="39" applyNumberFormat="1" applyFont="1" applyFill="1" applyBorder="1" applyAlignment="1">
      <alignment horizontal="center"/>
    </xf>
    <xf numFmtId="42" fontId="1" fillId="38" borderId="13" xfId="39" applyNumberFormat="1" applyFont="1" applyFill="1" applyBorder="1" applyAlignment="1">
      <alignment horizontal="center"/>
    </xf>
    <xf numFmtId="42" fontId="8" fillId="38" borderId="14" xfId="39" applyNumberFormat="1" applyFont="1" applyFill="1" applyBorder="1" applyAlignment="1">
      <alignment horizontal="center"/>
    </xf>
    <xf numFmtId="42" fontId="0" fillId="38" borderId="14" xfId="0" applyNumberFormat="1" applyFill="1" applyBorder="1" applyAlignment="1">
      <alignment/>
    </xf>
    <xf numFmtId="42" fontId="0" fillId="38" borderId="14" xfId="39" applyNumberFormat="1" applyFill="1" applyBorder="1" applyAlignment="1">
      <alignment/>
    </xf>
    <xf numFmtId="42" fontId="1" fillId="41" borderId="14" xfId="39" applyNumberFormat="1" applyFont="1" applyFill="1" applyBorder="1" applyAlignment="1">
      <alignment horizontal="center"/>
    </xf>
    <xf numFmtId="42" fontId="1" fillId="41" borderId="13" xfId="39" applyNumberFormat="1" applyFont="1" applyFill="1" applyBorder="1" applyAlignment="1">
      <alignment horizontal="center"/>
    </xf>
    <xf numFmtId="42" fontId="8" fillId="41" borderId="14" xfId="39" applyNumberFormat="1" applyFont="1" applyFill="1" applyBorder="1" applyAlignment="1">
      <alignment horizontal="center"/>
    </xf>
    <xf numFmtId="42" fontId="1" fillId="41" borderId="15" xfId="39" applyNumberFormat="1" applyFont="1" applyFill="1" applyBorder="1" applyAlignment="1">
      <alignment horizontal="center"/>
    </xf>
    <xf numFmtId="42" fontId="1" fillId="41" borderId="10" xfId="39" applyNumberFormat="1" applyFont="1" applyFill="1" applyBorder="1" applyAlignment="1">
      <alignment horizontal="center"/>
    </xf>
    <xf numFmtId="42" fontId="8" fillId="41" borderId="10" xfId="39" applyNumberFormat="1" applyFont="1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42" fontId="0" fillId="43" borderId="14" xfId="39" applyNumberFormat="1" applyFill="1" applyBorder="1" applyAlignment="1">
      <alignment horizontal="center"/>
    </xf>
    <xf numFmtId="42" fontId="1" fillId="43" borderId="14" xfId="39" applyNumberFormat="1" applyFont="1" applyFill="1" applyBorder="1" applyAlignment="1">
      <alignment horizontal="center"/>
    </xf>
    <xf numFmtId="42" fontId="5" fillId="43" borderId="14" xfId="39" applyNumberFormat="1" applyFont="1" applyFill="1" applyBorder="1" applyAlignment="1">
      <alignment horizontal="center"/>
    </xf>
    <xf numFmtId="42" fontId="0" fillId="41" borderId="14" xfId="0" applyNumberFormat="1" applyFont="1" applyFill="1" applyBorder="1" applyAlignment="1">
      <alignment/>
    </xf>
    <xf numFmtId="42" fontId="8" fillId="0" borderId="14" xfId="39" applyNumberFormat="1" applyFont="1" applyBorder="1" applyAlignment="1">
      <alignment horizontal="center"/>
    </xf>
    <xf numFmtId="42" fontId="3" fillId="43" borderId="14" xfId="39" applyNumberFormat="1" applyFont="1" applyFill="1" applyBorder="1" applyAlignment="1">
      <alignment horizontal="center"/>
    </xf>
    <xf numFmtId="0" fontId="1" fillId="36" borderId="14" xfId="0" applyNumberFormat="1" applyFont="1" applyFill="1" applyBorder="1" applyAlignment="1">
      <alignment horizontal="center"/>
    </xf>
    <xf numFmtId="0" fontId="1" fillId="35" borderId="13" xfId="0" applyNumberFormat="1" applyFont="1" applyFill="1" applyBorder="1" applyAlignment="1">
      <alignment horizontal="center"/>
    </xf>
    <xf numFmtId="6" fontId="1" fillId="38" borderId="14" xfId="39" applyNumberFormat="1" applyFont="1" applyFill="1" applyBorder="1" applyAlignment="1">
      <alignment horizontal="right"/>
    </xf>
    <xf numFmtId="170" fontId="1" fillId="35" borderId="14" xfId="0" applyNumberFormat="1" applyFont="1" applyFill="1" applyBorder="1" applyAlignment="1">
      <alignment horizontal="center"/>
    </xf>
    <xf numFmtId="44" fontId="0" fillId="0" borderId="12" xfId="39" applyFont="1" applyBorder="1" applyAlignment="1">
      <alignment horizontal="center"/>
    </xf>
    <xf numFmtId="42" fontId="0" fillId="38" borderId="14" xfId="39" applyNumberFormat="1" applyFont="1" applyFill="1" applyBorder="1" applyAlignment="1">
      <alignment/>
    </xf>
    <xf numFmtId="42" fontId="0" fillId="36" borderId="14" xfId="39" applyNumberFormat="1" applyFont="1" applyFill="1" applyBorder="1" applyAlignment="1">
      <alignment/>
    </xf>
    <xf numFmtId="0" fontId="1" fillId="44" borderId="14" xfId="0" applyFont="1" applyFill="1" applyBorder="1" applyAlignment="1">
      <alignment horizontal="center"/>
    </xf>
    <xf numFmtId="0" fontId="1" fillId="44" borderId="14" xfId="0" applyNumberFormat="1" applyFont="1" applyFill="1" applyBorder="1" applyAlignment="1">
      <alignment horizontal="center"/>
    </xf>
    <xf numFmtId="42" fontId="1" fillId="44" borderId="13" xfId="39" applyNumberFormat="1" applyFont="1" applyFill="1" applyBorder="1" applyAlignment="1">
      <alignment horizontal="center"/>
    </xf>
    <xf numFmtId="42" fontId="1" fillId="44" borderId="14" xfId="39" applyNumberFormat="1" applyFont="1" applyFill="1" applyBorder="1" applyAlignment="1">
      <alignment horizontal="center"/>
    </xf>
    <xf numFmtId="42" fontId="8" fillId="44" borderId="14" xfId="39" applyNumberFormat="1" applyFont="1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42" fontId="3" fillId="45" borderId="14" xfId="39" applyNumberFormat="1" applyFont="1" applyFill="1" applyBorder="1" applyAlignment="1">
      <alignment horizontal="center"/>
    </xf>
    <xf numFmtId="42" fontId="5" fillId="45" borderId="14" xfId="39" applyNumberFormat="1" applyFont="1" applyFill="1" applyBorder="1" applyAlignment="1">
      <alignment horizontal="center"/>
    </xf>
    <xf numFmtId="0" fontId="8" fillId="46" borderId="14" xfId="0" applyFont="1" applyFill="1" applyBorder="1" applyAlignment="1">
      <alignment horizontal="center"/>
    </xf>
    <xf numFmtId="0" fontId="8" fillId="46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left"/>
    </xf>
    <xf numFmtId="0" fontId="1" fillId="46" borderId="14" xfId="0" applyFont="1" applyFill="1" applyBorder="1" applyAlignment="1">
      <alignment horizontal="center"/>
    </xf>
    <xf numFmtId="44" fontId="1" fillId="46" borderId="15" xfId="39" applyFont="1" applyFill="1" applyBorder="1" applyAlignment="1">
      <alignment/>
    </xf>
    <xf numFmtId="44" fontId="1" fillId="46" borderId="10" xfId="39" applyFont="1" applyFill="1" applyBorder="1" applyAlignment="1">
      <alignment/>
    </xf>
    <xf numFmtId="44" fontId="9" fillId="46" borderId="10" xfId="39" applyFont="1" applyFill="1" applyBorder="1" applyAlignment="1">
      <alignment horizontal="center"/>
    </xf>
    <xf numFmtId="5" fontId="9" fillId="46" borderId="14" xfId="39" applyNumberFormat="1" applyFont="1" applyFill="1" applyBorder="1" applyAlignment="1">
      <alignment horizontal="center"/>
    </xf>
    <xf numFmtId="44" fontId="1" fillId="46" borderId="10" xfId="39" applyFont="1" applyFill="1" applyBorder="1" applyAlignment="1">
      <alignment horizontal="center"/>
    </xf>
    <xf numFmtId="5" fontId="1" fillId="46" borderId="14" xfId="39" applyNumberFormat="1" applyFont="1" applyFill="1" applyBorder="1" applyAlignment="1">
      <alignment horizontal="center"/>
    </xf>
    <xf numFmtId="44" fontId="1" fillId="46" borderId="14" xfId="39" applyFont="1" applyFill="1" applyBorder="1" applyAlignment="1">
      <alignment/>
    </xf>
    <xf numFmtId="0" fontId="0" fillId="46" borderId="14" xfId="0" applyFill="1" applyBorder="1" applyAlignment="1">
      <alignment/>
    </xf>
    <xf numFmtId="49" fontId="1" fillId="44" borderId="14" xfId="0" applyNumberFormat="1" applyFont="1" applyFill="1" applyBorder="1" applyAlignment="1">
      <alignment horizontal="center"/>
    </xf>
    <xf numFmtId="49" fontId="1" fillId="44" borderId="13" xfId="0" applyNumberFormat="1" applyFont="1" applyFill="1" applyBorder="1" applyAlignment="1">
      <alignment horizontal="center"/>
    </xf>
    <xf numFmtId="49" fontId="8" fillId="44" borderId="14" xfId="0" applyNumberFormat="1" applyFont="1" applyFill="1" applyBorder="1" applyAlignment="1">
      <alignment horizontal="center"/>
    </xf>
    <xf numFmtId="0" fontId="0" fillId="44" borderId="14" xfId="0" applyFont="1" applyFill="1" applyBorder="1" applyAlignment="1">
      <alignment/>
    </xf>
    <xf numFmtId="0" fontId="5" fillId="44" borderId="14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42" fontId="5" fillId="44" borderId="14" xfId="0" applyNumberFormat="1" applyFont="1" applyFill="1" applyBorder="1" applyAlignment="1">
      <alignment/>
    </xf>
    <xf numFmtId="42" fontId="0" fillId="44" borderId="14" xfId="39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1" fillId="47" borderId="14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1" fillId="47" borderId="14" xfId="0" applyNumberFormat="1" applyFont="1" applyFill="1" applyBorder="1" applyAlignment="1">
      <alignment horizontal="center"/>
    </xf>
    <xf numFmtId="0" fontId="1" fillId="48" borderId="14" xfId="0" applyFont="1" applyFill="1" applyBorder="1" applyAlignment="1">
      <alignment horizontal="center"/>
    </xf>
    <xf numFmtId="42" fontId="1" fillId="48" borderId="15" xfId="39" applyNumberFormat="1" applyFont="1" applyFill="1" applyBorder="1" applyAlignment="1">
      <alignment horizontal="center"/>
    </xf>
    <xf numFmtId="42" fontId="8" fillId="48" borderId="14" xfId="39" applyNumberFormat="1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/>
    </xf>
    <xf numFmtId="0" fontId="1" fillId="49" borderId="14" xfId="0" applyNumberFormat="1" applyFont="1" applyFill="1" applyBorder="1" applyAlignment="1">
      <alignment horizontal="center"/>
    </xf>
    <xf numFmtId="42" fontId="1" fillId="49" borderId="13" xfId="39" applyNumberFormat="1" applyFont="1" applyFill="1" applyBorder="1" applyAlignment="1">
      <alignment horizontal="center"/>
    </xf>
    <xf numFmtId="42" fontId="1" fillId="49" borderId="14" xfId="39" applyNumberFormat="1" applyFont="1" applyFill="1" applyBorder="1" applyAlignment="1">
      <alignment horizontal="center"/>
    </xf>
    <xf numFmtId="42" fontId="8" fillId="49" borderId="14" xfId="39" applyNumberFormat="1" applyFont="1" applyFill="1" applyBorder="1" applyAlignment="1">
      <alignment horizontal="center"/>
    </xf>
    <xf numFmtId="42" fontId="0" fillId="48" borderId="14" xfId="0" applyNumberFormat="1" applyFill="1" applyBorder="1" applyAlignment="1">
      <alignment/>
    </xf>
    <xf numFmtId="42" fontId="0" fillId="49" borderId="14" xfId="39" applyNumberFormat="1" applyFont="1" applyFill="1" applyBorder="1" applyAlignment="1">
      <alignment horizontal="center"/>
    </xf>
    <xf numFmtId="170" fontId="1" fillId="38" borderId="13" xfId="39" applyNumberFormat="1" applyFont="1" applyFill="1" applyBorder="1" applyAlignment="1">
      <alignment horizontal="center"/>
    </xf>
    <xf numFmtId="170" fontId="1" fillId="35" borderId="14" xfId="39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50" borderId="14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8" fillId="44" borderId="14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42" fontId="1" fillId="51" borderId="13" xfId="39" applyNumberFormat="1" applyFont="1" applyFill="1" applyBorder="1" applyAlignment="1">
      <alignment horizontal="center"/>
    </xf>
    <xf numFmtId="42" fontId="1" fillId="51" borderId="14" xfId="39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42" fontId="1" fillId="8" borderId="13" xfId="39" applyNumberFormat="1" applyFont="1" applyFill="1" applyBorder="1" applyAlignment="1">
      <alignment horizontal="center"/>
    </xf>
    <xf numFmtId="42" fontId="1" fillId="8" borderId="14" xfId="39" applyNumberFormat="1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42" fontId="8" fillId="8" borderId="14" xfId="39" applyNumberFormat="1" applyFont="1" applyFill="1" applyBorder="1" applyAlignment="1">
      <alignment horizontal="center"/>
    </xf>
    <xf numFmtId="0" fontId="1" fillId="15" borderId="21" xfId="0" applyFont="1" applyFill="1" applyBorder="1" applyAlignment="1">
      <alignment/>
    </xf>
    <xf numFmtId="0" fontId="1" fillId="15" borderId="18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42" fontId="1" fillId="15" borderId="23" xfId="39" applyNumberFormat="1" applyFont="1" applyFill="1" applyBorder="1" applyAlignment="1">
      <alignment horizontal="right"/>
    </xf>
    <xf numFmtId="0" fontId="1" fillId="15" borderId="13" xfId="0" applyFont="1" applyFill="1" applyBorder="1" applyAlignment="1">
      <alignment horizontal="center"/>
    </xf>
    <xf numFmtId="0" fontId="1" fillId="15" borderId="23" xfId="0" applyFont="1" applyFill="1" applyBorder="1" applyAlignment="1">
      <alignment/>
    </xf>
    <xf numFmtId="0" fontId="1" fillId="15" borderId="20" xfId="0" applyFont="1" applyFill="1" applyBorder="1" applyAlignment="1">
      <alignment horizontal="center"/>
    </xf>
    <xf numFmtId="44" fontId="1" fillId="15" borderId="21" xfId="39" applyFont="1" applyFill="1" applyBorder="1" applyAlignment="1">
      <alignment/>
    </xf>
    <xf numFmtId="0" fontId="1" fillId="15" borderId="19" xfId="0" applyFont="1" applyFill="1" applyBorder="1" applyAlignment="1">
      <alignment horizontal="center"/>
    </xf>
    <xf numFmtId="44" fontId="1" fillId="15" borderId="23" xfId="39" applyFont="1" applyFill="1" applyBorder="1" applyAlignment="1">
      <alignment/>
    </xf>
    <xf numFmtId="0" fontId="1" fillId="15" borderId="15" xfId="0" applyFont="1" applyFill="1" applyBorder="1" applyAlignment="1">
      <alignment horizontal="center"/>
    </xf>
    <xf numFmtId="0" fontId="1" fillId="15" borderId="13" xfId="0" applyFont="1" applyFill="1" applyBorder="1" applyAlignment="1">
      <alignment/>
    </xf>
    <xf numFmtId="42" fontId="8" fillId="15" borderId="13" xfId="39" applyNumberFormat="1" applyFont="1" applyFill="1" applyBorder="1" applyAlignment="1">
      <alignment/>
    </xf>
    <xf numFmtId="0" fontId="1" fillId="50" borderId="13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left"/>
    </xf>
    <xf numFmtId="0" fontId="8" fillId="50" borderId="14" xfId="0" applyFont="1" applyFill="1" applyBorder="1" applyAlignment="1">
      <alignment horizontal="center" vertical="center" wrapText="1"/>
    </xf>
    <xf numFmtId="0" fontId="8" fillId="50" borderId="16" xfId="0" applyFont="1" applyFill="1" applyBorder="1" applyAlignment="1">
      <alignment horizontal="center" vertical="center" wrapText="1"/>
    </xf>
    <xf numFmtId="0" fontId="1" fillId="50" borderId="13" xfId="0" applyNumberFormat="1" applyFont="1" applyFill="1" applyBorder="1" applyAlignment="1">
      <alignment horizontal="center"/>
    </xf>
    <xf numFmtId="0" fontId="1" fillId="50" borderId="1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4" fontId="1" fillId="3" borderId="13" xfId="39" applyFont="1" applyFill="1" applyBorder="1" applyAlignment="1">
      <alignment horizontal="center"/>
    </xf>
    <xf numFmtId="42" fontId="1" fillId="3" borderId="13" xfId="39" applyNumberFormat="1" applyFont="1" applyFill="1" applyBorder="1" applyAlignment="1">
      <alignment horizontal="center"/>
    </xf>
    <xf numFmtId="170" fontId="1" fillId="3" borderId="13" xfId="39" applyNumberFormat="1" applyFont="1" applyFill="1" applyBorder="1" applyAlignment="1">
      <alignment horizontal="center"/>
    </xf>
    <xf numFmtId="0" fontId="1" fillId="3" borderId="14" xfId="39" applyNumberFormat="1" applyFont="1" applyFill="1" applyBorder="1" applyAlignment="1">
      <alignment horizontal="center"/>
    </xf>
    <xf numFmtId="0" fontId="8" fillId="3" borderId="14" xfId="39" applyNumberFormat="1" applyFont="1" applyFill="1" applyBorder="1" applyAlignment="1">
      <alignment horizontal="center"/>
    </xf>
    <xf numFmtId="42" fontId="8" fillId="3" borderId="14" xfId="39" applyNumberFormat="1" applyFont="1" applyFill="1" applyBorder="1" applyAlignment="1">
      <alignment horizontal="center"/>
    </xf>
    <xf numFmtId="0" fontId="8" fillId="52" borderId="14" xfId="0" applyFont="1" applyFill="1" applyBorder="1" applyAlignment="1">
      <alignment horizontal="center" vertical="center" wrapText="1"/>
    </xf>
    <xf numFmtId="0" fontId="1" fillId="52" borderId="15" xfId="0" applyFont="1" applyFill="1" applyBorder="1" applyAlignment="1">
      <alignment horizontal="center"/>
    </xf>
    <xf numFmtId="42" fontId="1" fillId="52" borderId="15" xfId="39" applyNumberFormat="1" applyFont="1" applyFill="1" applyBorder="1" applyAlignment="1">
      <alignment horizontal="center"/>
    </xf>
    <xf numFmtId="42" fontId="1" fillId="52" borderId="10" xfId="39" applyNumberFormat="1" applyFont="1" applyFill="1" applyBorder="1" applyAlignment="1">
      <alignment horizontal="center"/>
    </xf>
    <xf numFmtId="42" fontId="1" fillId="52" borderId="10" xfId="39" applyNumberFormat="1" applyFont="1" applyFill="1" applyBorder="1" applyAlignment="1">
      <alignment/>
    </xf>
    <xf numFmtId="42" fontId="8" fillId="52" borderId="10" xfId="39" applyNumberFormat="1" applyFont="1" applyFill="1" applyBorder="1" applyAlignment="1">
      <alignment horizontal="center"/>
    </xf>
    <xf numFmtId="0" fontId="1" fillId="53" borderId="14" xfId="0" applyNumberFormat="1" applyFont="1" applyFill="1" applyBorder="1" applyAlignment="1">
      <alignment horizontal="center"/>
    </xf>
    <xf numFmtId="0" fontId="8" fillId="53" borderId="14" xfId="0" applyFont="1" applyFill="1" applyBorder="1" applyAlignment="1">
      <alignment horizontal="center"/>
    </xf>
    <xf numFmtId="0" fontId="8" fillId="13" borderId="14" xfId="0" applyFont="1" applyFill="1" applyBorder="1" applyAlignment="1">
      <alignment horizontal="center"/>
    </xf>
    <xf numFmtId="42" fontId="8" fillId="13" borderId="14" xfId="39" applyNumberFormat="1" applyFont="1" applyFill="1" applyBorder="1" applyAlignment="1">
      <alignment horizontal="center"/>
    </xf>
    <xf numFmtId="165" fontId="1" fillId="54" borderId="24" xfId="0" applyNumberFormat="1" applyFont="1" applyFill="1" applyBorder="1" applyAlignment="1">
      <alignment/>
    </xf>
    <xf numFmtId="0" fontId="1" fillId="15" borderId="25" xfId="0" applyFont="1" applyFill="1" applyBorder="1" applyAlignment="1">
      <alignment/>
    </xf>
    <xf numFmtId="44" fontId="1" fillId="15" borderId="25" xfId="39" applyFont="1" applyFill="1" applyBorder="1" applyAlignment="1">
      <alignment/>
    </xf>
    <xf numFmtId="44" fontId="1" fillId="15" borderId="26" xfId="39" applyFont="1" applyFill="1" applyBorder="1" applyAlignment="1">
      <alignment/>
    </xf>
    <xf numFmtId="0" fontId="1" fillId="15" borderId="26" xfId="0" applyFont="1" applyFill="1" applyBorder="1" applyAlignment="1">
      <alignment/>
    </xf>
    <xf numFmtId="42" fontId="8" fillId="15" borderId="25" xfId="0" applyNumberFormat="1" applyFont="1" applyFill="1" applyBorder="1" applyAlignment="1">
      <alignment/>
    </xf>
    <xf numFmtId="42" fontId="1" fillId="53" borderId="25" xfId="39" applyNumberFormat="1" applyFont="1" applyFill="1" applyBorder="1" applyAlignment="1">
      <alignment horizontal="center"/>
    </xf>
    <xf numFmtId="42" fontId="1" fillId="53" borderId="27" xfId="39" applyNumberFormat="1" applyFont="1" applyFill="1" applyBorder="1" applyAlignment="1">
      <alignment horizontal="center"/>
    </xf>
    <xf numFmtId="42" fontId="8" fillId="53" borderId="25" xfId="39" applyNumberFormat="1" applyFont="1" applyFill="1" applyBorder="1" applyAlignment="1">
      <alignment horizontal="center"/>
    </xf>
    <xf numFmtId="0" fontId="8" fillId="13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51" borderId="21" xfId="0" applyFont="1" applyFill="1" applyBorder="1" applyAlignment="1">
      <alignment horizontal="center"/>
    </xf>
    <xf numFmtId="42" fontId="8" fillId="51" borderId="21" xfId="39" applyNumberFormat="1" applyFont="1" applyFill="1" applyBorder="1" applyAlignment="1">
      <alignment horizontal="center"/>
    </xf>
    <xf numFmtId="0" fontId="8" fillId="50" borderId="21" xfId="0" applyFont="1" applyFill="1" applyBorder="1" applyAlignment="1">
      <alignment horizontal="center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42" fontId="3" fillId="51" borderId="25" xfId="39" applyNumberFormat="1" applyFont="1" applyFill="1" applyBorder="1" applyAlignment="1">
      <alignment/>
    </xf>
    <xf numFmtId="42" fontId="3" fillId="51" borderId="25" xfId="0" applyNumberFormat="1" applyFont="1" applyFill="1" applyBorder="1" applyAlignment="1">
      <alignment/>
    </xf>
    <xf numFmtId="0" fontId="3" fillId="55" borderId="16" xfId="0" applyFont="1" applyFill="1" applyBorder="1" applyAlignment="1">
      <alignment/>
    </xf>
    <xf numFmtId="0" fontId="3" fillId="55" borderId="22" xfId="0" applyFont="1" applyFill="1" applyBorder="1" applyAlignment="1">
      <alignment/>
    </xf>
    <xf numFmtId="42" fontId="3" fillId="55" borderId="25" xfId="0" applyNumberFormat="1" applyFont="1" applyFill="1" applyBorder="1" applyAlignment="1">
      <alignment/>
    </xf>
    <xf numFmtId="42" fontId="3" fillId="55" borderId="25" xfId="39" applyNumberFormat="1" applyFont="1" applyFill="1" applyBorder="1" applyAlignment="1">
      <alignment horizontal="center"/>
    </xf>
    <xf numFmtId="42" fontId="3" fillId="55" borderId="25" xfId="39" applyNumberFormat="1" applyFont="1" applyFill="1" applyBorder="1" applyAlignment="1">
      <alignment/>
    </xf>
    <xf numFmtId="0" fontId="4" fillId="55" borderId="16" xfId="0" applyFont="1" applyFill="1" applyBorder="1" applyAlignment="1">
      <alignment horizontal="left"/>
    </xf>
    <xf numFmtId="0" fontId="4" fillId="55" borderId="22" xfId="0" applyFont="1" applyFill="1" applyBorder="1" applyAlignment="1">
      <alignment horizontal="left"/>
    </xf>
    <xf numFmtId="42" fontId="4" fillId="55" borderId="2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13" borderId="13" xfId="0" applyNumberFormat="1" applyFont="1" applyFill="1" applyBorder="1" applyAlignment="1">
      <alignment horizontal="center"/>
    </xf>
    <xf numFmtId="42" fontId="1" fillId="13" borderId="15" xfId="39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42" fontId="1" fillId="56" borderId="14" xfId="39" applyNumberFormat="1" applyFont="1" applyFill="1" applyBorder="1" applyAlignment="1">
      <alignment horizontal="center"/>
    </xf>
    <xf numFmtId="0" fontId="8" fillId="56" borderId="14" xfId="0" applyFont="1" applyFill="1" applyBorder="1" applyAlignment="1">
      <alignment horizontal="center"/>
    </xf>
    <xf numFmtId="42" fontId="8" fillId="56" borderId="14" xfId="39" applyNumberFormat="1" applyFont="1" applyFill="1" applyBorder="1" applyAlignment="1">
      <alignment horizontal="center"/>
    </xf>
    <xf numFmtId="42" fontId="1" fillId="57" borderId="15" xfId="39" applyNumberFormat="1" applyFont="1" applyFill="1" applyBorder="1" applyAlignment="1">
      <alignment horizontal="center"/>
    </xf>
    <xf numFmtId="42" fontId="1" fillId="57" borderId="10" xfId="39" applyNumberFormat="1" applyFont="1" applyFill="1" applyBorder="1" applyAlignment="1">
      <alignment horizontal="center"/>
    </xf>
    <xf numFmtId="0" fontId="8" fillId="57" borderId="14" xfId="0" applyFont="1" applyFill="1" applyBorder="1" applyAlignment="1">
      <alignment horizontal="center"/>
    </xf>
    <xf numFmtId="42" fontId="8" fillId="57" borderId="10" xfId="39" applyNumberFormat="1" applyFont="1" applyFill="1" applyBorder="1" applyAlignment="1">
      <alignment horizontal="center"/>
    </xf>
    <xf numFmtId="0" fontId="1" fillId="58" borderId="13" xfId="0" applyFont="1" applyFill="1" applyBorder="1" applyAlignment="1">
      <alignment horizontal="center"/>
    </xf>
    <xf numFmtId="42" fontId="1" fillId="58" borderId="13" xfId="39" applyNumberFormat="1" applyFont="1" applyFill="1" applyBorder="1" applyAlignment="1">
      <alignment horizontal="center"/>
    </xf>
    <xf numFmtId="0" fontId="1" fillId="58" borderId="14" xfId="0" applyFont="1" applyFill="1" applyBorder="1" applyAlignment="1">
      <alignment horizontal="center"/>
    </xf>
    <xf numFmtId="42" fontId="1" fillId="58" borderId="14" xfId="39" applyNumberFormat="1" applyFont="1" applyFill="1" applyBorder="1" applyAlignment="1">
      <alignment horizontal="center"/>
    </xf>
    <xf numFmtId="2" fontId="1" fillId="59" borderId="15" xfId="39" applyNumberFormat="1" applyFont="1" applyFill="1" applyBorder="1" applyAlignment="1">
      <alignment horizontal="center"/>
    </xf>
    <xf numFmtId="0" fontId="1" fillId="59" borderId="14" xfId="0" applyFont="1" applyFill="1" applyBorder="1" applyAlignment="1">
      <alignment horizontal="center"/>
    </xf>
    <xf numFmtId="2" fontId="1" fillId="59" borderId="10" xfId="39" applyNumberFormat="1" applyFont="1" applyFill="1" applyBorder="1" applyAlignment="1">
      <alignment horizontal="center"/>
    </xf>
    <xf numFmtId="2" fontId="1" fillId="59" borderId="10" xfId="39" applyNumberFormat="1" applyFont="1" applyFill="1" applyBorder="1" applyAlignment="1">
      <alignment horizontal="center" vertical="center"/>
    </xf>
    <xf numFmtId="5" fontId="9" fillId="59" borderId="14" xfId="39" applyNumberFormat="1" applyFont="1" applyFill="1" applyBorder="1" applyAlignment="1">
      <alignment horizontal="center"/>
    </xf>
    <xf numFmtId="5" fontId="1" fillId="59" borderId="14" xfId="39" applyNumberFormat="1" applyFont="1" applyFill="1" applyBorder="1" applyAlignment="1">
      <alignment horizontal="center"/>
    </xf>
    <xf numFmtId="0" fontId="1" fillId="53" borderId="14" xfId="0" applyNumberFormat="1" applyFont="1" applyFill="1" applyBorder="1" applyAlignment="1">
      <alignment horizontal="center"/>
    </xf>
    <xf numFmtId="0" fontId="1" fillId="53" borderId="28" xfId="0" applyFont="1" applyFill="1" applyBorder="1" applyAlignment="1">
      <alignment horizontal="center"/>
    </xf>
    <xf numFmtId="42" fontId="8" fillId="15" borderId="10" xfId="39" applyNumberFormat="1" applyFont="1" applyFill="1" applyBorder="1" applyAlignment="1">
      <alignment horizontal="center"/>
    </xf>
    <xf numFmtId="42" fontId="4" fillId="44" borderId="29" xfId="0" applyNumberFormat="1" applyFont="1" applyFill="1" applyBorder="1" applyAlignment="1">
      <alignment/>
    </xf>
    <xf numFmtId="0" fontId="8" fillId="58" borderId="21" xfId="0" applyFont="1" applyFill="1" applyBorder="1" applyAlignment="1">
      <alignment horizontal="center"/>
    </xf>
    <xf numFmtId="42" fontId="8" fillId="58" borderId="21" xfId="39" applyNumberFormat="1" applyFont="1" applyFill="1" applyBorder="1" applyAlignment="1">
      <alignment horizontal="center"/>
    </xf>
    <xf numFmtId="0" fontId="8" fillId="13" borderId="13" xfId="0" applyNumberFormat="1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8" fillId="15" borderId="25" xfId="0" applyFont="1" applyFill="1" applyBorder="1" applyAlignment="1">
      <alignment horizontal="center"/>
    </xf>
    <xf numFmtId="0" fontId="11" fillId="59" borderId="15" xfId="0" applyFont="1" applyFill="1" applyBorder="1" applyAlignment="1">
      <alignment horizontal="center" wrapText="1"/>
    </xf>
    <xf numFmtId="0" fontId="8" fillId="59" borderId="14" xfId="0" applyFont="1" applyFill="1" applyBorder="1" applyAlignment="1">
      <alignment horizontal="center" vertical="center"/>
    </xf>
    <xf numFmtId="42" fontId="3" fillId="59" borderId="25" xfId="39" applyNumberFormat="1" applyFont="1" applyFill="1" applyBorder="1" applyAlignment="1">
      <alignment horizontal="center"/>
    </xf>
    <xf numFmtId="42" fontId="8" fillId="52" borderId="30" xfId="39" applyNumberFormat="1" applyFont="1" applyFill="1" applyBorder="1" applyAlignment="1">
      <alignment horizontal="center"/>
    </xf>
    <xf numFmtId="42" fontId="4" fillId="59" borderId="25" xfId="39" applyNumberFormat="1" applyFont="1" applyFill="1" applyBorder="1" applyAlignment="1">
      <alignment horizontal="center"/>
    </xf>
    <xf numFmtId="49" fontId="8" fillId="44" borderId="14" xfId="0" applyNumberFormat="1" applyFont="1" applyFill="1" applyBorder="1" applyAlignment="1">
      <alignment horizontal="center"/>
    </xf>
    <xf numFmtId="49" fontId="1" fillId="44" borderId="14" xfId="0" applyNumberFormat="1" applyFont="1" applyFill="1" applyBorder="1" applyAlignment="1">
      <alignment horizontal="center"/>
    </xf>
    <xf numFmtId="0" fontId="8" fillId="57" borderId="2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42" fontId="4" fillId="51" borderId="25" xfId="0" applyNumberFormat="1" applyFont="1" applyFill="1" applyBorder="1" applyAlignment="1">
      <alignment/>
    </xf>
    <xf numFmtId="42" fontId="3" fillId="51" borderId="22" xfId="0" applyNumberFormat="1" applyFont="1" applyFill="1" applyBorder="1" applyAlignment="1">
      <alignment horizontal="left"/>
    </xf>
    <xf numFmtId="42" fontId="3" fillId="59" borderId="14" xfId="39" applyNumberFormat="1" applyFont="1" applyFill="1" applyBorder="1" applyAlignment="1">
      <alignment/>
    </xf>
    <xf numFmtId="6" fontId="3" fillId="59" borderId="25" xfId="39" applyNumberFormat="1" applyFont="1" applyFill="1" applyBorder="1" applyAlignment="1">
      <alignment/>
    </xf>
    <xf numFmtId="170" fontId="1" fillId="8" borderId="14" xfId="0" applyNumberFormat="1" applyFont="1" applyFill="1" applyBorder="1" applyAlignment="1">
      <alignment horizontal="center"/>
    </xf>
    <xf numFmtId="0" fontId="1" fillId="60" borderId="13" xfId="0" applyFont="1" applyFill="1" applyBorder="1" applyAlignment="1">
      <alignment horizontal="center"/>
    </xf>
    <xf numFmtId="42" fontId="1" fillId="60" borderId="13" xfId="39" applyNumberFormat="1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42" fontId="1" fillId="60" borderId="14" xfId="39" applyNumberFormat="1" applyFont="1" applyFill="1" applyBorder="1" applyAlignment="1">
      <alignment horizontal="center"/>
    </xf>
    <xf numFmtId="0" fontId="8" fillId="60" borderId="21" xfId="0" applyFont="1" applyFill="1" applyBorder="1" applyAlignment="1">
      <alignment horizontal="center"/>
    </xf>
    <xf numFmtId="42" fontId="8" fillId="60" borderId="21" xfId="39" applyNumberFormat="1" applyFont="1" applyFill="1" applyBorder="1" applyAlignment="1">
      <alignment horizontal="center"/>
    </xf>
    <xf numFmtId="42" fontId="3" fillId="60" borderId="31" xfId="0" applyNumberFormat="1" applyFont="1" applyFill="1" applyBorder="1" applyAlignment="1">
      <alignment/>
    </xf>
    <xf numFmtId="0" fontId="1" fillId="8" borderId="14" xfId="0" applyFont="1" applyFill="1" applyBorder="1" applyAlignment="1">
      <alignment horizontal="center"/>
    </xf>
    <xf numFmtId="170" fontId="1" fillId="8" borderId="14" xfId="0" applyNumberFormat="1" applyFont="1" applyFill="1" applyBorder="1" applyAlignment="1">
      <alignment horizontal="center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42" fontId="52" fillId="61" borderId="31" xfId="0" applyNumberFormat="1" applyFont="1" applyFill="1" applyBorder="1" applyAlignment="1">
      <alignment/>
    </xf>
    <xf numFmtId="42" fontId="3" fillId="59" borderId="25" xfId="39" applyNumberFormat="1" applyFont="1" applyFill="1" applyBorder="1" applyAlignment="1">
      <alignment/>
    </xf>
    <xf numFmtId="0" fontId="8" fillId="50" borderId="14" xfId="0" applyNumberFormat="1" applyFont="1" applyFill="1" applyBorder="1" applyAlignment="1">
      <alignment horizontal="center"/>
    </xf>
    <xf numFmtId="42" fontId="3" fillId="59" borderId="25" xfId="39" applyNumberFormat="1" applyFont="1" applyFill="1" applyBorder="1" applyAlignment="1">
      <alignment horizontal="right"/>
    </xf>
    <xf numFmtId="0" fontId="1" fillId="53" borderId="25" xfId="39" applyNumberFormat="1" applyFont="1" applyFill="1" applyBorder="1" applyAlignment="1">
      <alignment horizontal="center"/>
    </xf>
    <xf numFmtId="0" fontId="1" fillId="53" borderId="27" xfId="39" applyNumberFormat="1" applyFont="1" applyFill="1" applyBorder="1" applyAlignment="1">
      <alignment horizontal="center"/>
    </xf>
    <xf numFmtId="0" fontId="8" fillId="53" borderId="25" xfId="39" applyNumberFormat="1" applyFont="1" applyFill="1" applyBorder="1" applyAlignment="1">
      <alignment horizontal="center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11" fillId="59" borderId="19" xfId="0" applyFont="1" applyFill="1" applyBorder="1" applyAlignment="1">
      <alignment horizontal="center" wrapText="1"/>
    </xf>
    <xf numFmtId="0" fontId="8" fillId="59" borderId="21" xfId="0" applyFont="1" applyFill="1" applyBorder="1" applyAlignment="1">
      <alignment horizontal="center" vertical="center"/>
    </xf>
    <xf numFmtId="0" fontId="1" fillId="59" borderId="13" xfId="0" applyFont="1" applyFill="1" applyBorder="1" applyAlignment="1">
      <alignment horizontal="center"/>
    </xf>
    <xf numFmtId="165" fontId="1" fillId="54" borderId="32" xfId="0" applyNumberFormat="1" applyFont="1" applyFill="1" applyBorder="1" applyAlignment="1">
      <alignment/>
    </xf>
    <xf numFmtId="0" fontId="1" fillId="56" borderId="33" xfId="0" applyFont="1" applyFill="1" applyBorder="1" applyAlignment="1">
      <alignment horizontal="center"/>
    </xf>
    <xf numFmtId="42" fontId="1" fillId="56" borderId="33" xfId="39" applyNumberFormat="1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42" fontId="1" fillId="57" borderId="34" xfId="39" applyNumberFormat="1" applyFont="1" applyFill="1" applyBorder="1" applyAlignment="1">
      <alignment horizontal="center"/>
    </xf>
    <xf numFmtId="0" fontId="1" fillId="60" borderId="33" xfId="0" applyFont="1" applyFill="1" applyBorder="1" applyAlignment="1">
      <alignment horizontal="center"/>
    </xf>
    <xf numFmtId="42" fontId="1" fillId="60" borderId="33" xfId="39" applyNumberFormat="1" applyFont="1" applyFill="1" applyBorder="1" applyAlignment="1">
      <alignment horizontal="center"/>
    </xf>
    <xf numFmtId="2" fontId="1" fillId="59" borderId="34" xfId="39" applyNumberFormat="1" applyFont="1" applyFill="1" applyBorder="1" applyAlignment="1">
      <alignment horizontal="center"/>
    </xf>
    <xf numFmtId="0" fontId="1" fillId="59" borderId="33" xfId="0" applyFont="1" applyFill="1" applyBorder="1" applyAlignment="1">
      <alignment horizontal="center"/>
    </xf>
    <xf numFmtId="42" fontId="3" fillId="59" borderId="35" xfId="39" applyNumberFormat="1" applyFont="1" applyFill="1" applyBorder="1" applyAlignment="1">
      <alignment/>
    </xf>
    <xf numFmtId="165" fontId="1" fillId="54" borderId="36" xfId="0" applyNumberFormat="1" applyFont="1" applyFill="1" applyBorder="1" applyAlignment="1">
      <alignment/>
    </xf>
    <xf numFmtId="0" fontId="1" fillId="56" borderId="37" xfId="0" applyFont="1" applyFill="1" applyBorder="1" applyAlignment="1">
      <alignment horizontal="center"/>
    </xf>
    <xf numFmtId="42" fontId="1" fillId="56" borderId="37" xfId="39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42" fontId="1" fillId="57" borderId="38" xfId="39" applyNumberFormat="1" applyFont="1" applyFill="1" applyBorder="1" applyAlignment="1">
      <alignment horizontal="center"/>
    </xf>
    <xf numFmtId="0" fontId="1" fillId="60" borderId="37" xfId="0" applyFont="1" applyFill="1" applyBorder="1" applyAlignment="1">
      <alignment horizontal="center"/>
    </xf>
    <xf numFmtId="42" fontId="1" fillId="60" borderId="37" xfId="39" applyNumberFormat="1" applyFont="1" applyFill="1" applyBorder="1" applyAlignment="1">
      <alignment horizontal="center"/>
    </xf>
    <xf numFmtId="2" fontId="1" fillId="59" borderId="38" xfId="39" applyNumberFormat="1" applyFont="1" applyFill="1" applyBorder="1" applyAlignment="1">
      <alignment horizontal="center"/>
    </xf>
    <xf numFmtId="0" fontId="1" fillId="59" borderId="37" xfId="0" applyFont="1" applyFill="1" applyBorder="1" applyAlignment="1">
      <alignment horizontal="center"/>
    </xf>
    <xf numFmtId="42" fontId="3" fillId="59" borderId="29" xfId="39" applyNumberFormat="1" applyFont="1" applyFill="1" applyBorder="1" applyAlignment="1">
      <alignment horizontal="right"/>
    </xf>
    <xf numFmtId="42" fontId="3" fillId="59" borderId="35" xfId="39" applyNumberFormat="1" applyFont="1" applyFill="1" applyBorder="1" applyAlignment="1">
      <alignment horizontal="center"/>
    </xf>
    <xf numFmtId="42" fontId="3" fillId="59" borderId="29" xfId="39" applyNumberFormat="1" applyFont="1" applyFill="1" applyBorder="1" applyAlignment="1">
      <alignment horizontal="center"/>
    </xf>
    <xf numFmtId="2" fontId="1" fillId="59" borderId="34" xfId="39" applyNumberFormat="1" applyFont="1" applyFill="1" applyBorder="1" applyAlignment="1">
      <alignment horizontal="center" vertical="center"/>
    </xf>
    <xf numFmtId="42" fontId="8" fillId="52" borderId="39" xfId="39" applyNumberFormat="1" applyFont="1" applyFill="1" applyBorder="1" applyAlignment="1">
      <alignment horizontal="center"/>
    </xf>
    <xf numFmtId="0" fontId="8" fillId="56" borderId="13" xfId="0" applyFont="1" applyFill="1" applyBorder="1" applyAlignment="1">
      <alignment horizontal="center"/>
    </xf>
    <xf numFmtId="42" fontId="8" fillId="56" borderId="13" xfId="39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42" fontId="8" fillId="57" borderId="15" xfId="39" applyNumberFormat="1" applyFont="1" applyFill="1" applyBorder="1" applyAlignment="1">
      <alignment horizontal="center"/>
    </xf>
    <xf numFmtId="0" fontId="8" fillId="60" borderId="23" xfId="0" applyFont="1" applyFill="1" applyBorder="1" applyAlignment="1">
      <alignment horizontal="center"/>
    </xf>
    <xf numFmtId="42" fontId="8" fillId="60" borderId="23" xfId="39" applyNumberFormat="1" applyFont="1" applyFill="1" applyBorder="1" applyAlignment="1">
      <alignment horizontal="center"/>
    </xf>
    <xf numFmtId="42" fontId="4" fillId="59" borderId="27" xfId="39" applyNumberFormat="1" applyFont="1" applyFill="1" applyBorder="1" applyAlignment="1">
      <alignment horizontal="center"/>
    </xf>
    <xf numFmtId="5" fontId="1" fillId="59" borderId="37" xfId="39" applyNumberFormat="1" applyFont="1" applyFill="1" applyBorder="1" applyAlignment="1">
      <alignment horizontal="center"/>
    </xf>
    <xf numFmtId="0" fontId="8" fillId="13" borderId="23" xfId="0" applyNumberFormat="1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44" borderId="21" xfId="0" applyFont="1" applyFill="1" applyBorder="1" applyAlignment="1">
      <alignment horizontal="center"/>
    </xf>
    <xf numFmtId="0" fontId="8" fillId="44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15" borderId="40" xfId="0" applyFont="1" applyFill="1" applyBorder="1" applyAlignment="1">
      <alignment horizontal="center"/>
    </xf>
    <xf numFmtId="0" fontId="1" fillId="13" borderId="33" xfId="0" applyNumberFormat="1" applyFont="1" applyFill="1" applyBorder="1" applyAlignment="1">
      <alignment horizontal="center"/>
    </xf>
    <xf numFmtId="42" fontId="1" fillId="13" borderId="34" xfId="39" applyNumberFormat="1" applyFont="1" applyFill="1" applyBorder="1" applyAlignment="1">
      <alignment horizontal="center"/>
    </xf>
    <xf numFmtId="49" fontId="1" fillId="44" borderId="33" xfId="0" applyNumberFormat="1" applyFont="1" applyFill="1" applyBorder="1" applyAlignment="1">
      <alignment horizontal="center"/>
    </xf>
    <xf numFmtId="0" fontId="1" fillId="44" borderId="33" xfId="0" applyNumberFormat="1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170" fontId="1" fillId="8" borderId="33" xfId="0" applyNumberFormat="1" applyFont="1" applyFill="1" applyBorder="1" applyAlignment="1">
      <alignment horizontal="center"/>
    </xf>
    <xf numFmtId="0" fontId="1" fillId="15" borderId="41" xfId="0" applyFont="1" applyFill="1" applyBorder="1" applyAlignment="1">
      <alignment horizontal="center"/>
    </xf>
    <xf numFmtId="0" fontId="1" fillId="15" borderId="42" xfId="0" applyFont="1" applyFill="1" applyBorder="1" applyAlignment="1">
      <alignment/>
    </xf>
    <xf numFmtId="44" fontId="1" fillId="15" borderId="35" xfId="39" applyFont="1" applyFill="1" applyBorder="1" applyAlignment="1">
      <alignment/>
    </xf>
    <xf numFmtId="0" fontId="1" fillId="13" borderId="43" xfId="0" applyNumberFormat="1" applyFont="1" applyFill="1" applyBorder="1" applyAlignment="1">
      <alignment horizontal="center"/>
    </xf>
    <xf numFmtId="42" fontId="1" fillId="13" borderId="44" xfId="39" applyNumberFormat="1" applyFont="1" applyFill="1" applyBorder="1" applyAlignment="1">
      <alignment horizontal="center"/>
    </xf>
    <xf numFmtId="49" fontId="1" fillId="44" borderId="37" xfId="0" applyNumberFormat="1" applyFont="1" applyFill="1" applyBorder="1" applyAlignment="1">
      <alignment horizontal="center"/>
    </xf>
    <xf numFmtId="42" fontId="1" fillId="44" borderId="37" xfId="39" applyNumberFormat="1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42" fontId="1" fillId="8" borderId="37" xfId="39" applyNumberFormat="1" applyFont="1" applyFill="1" applyBorder="1" applyAlignment="1">
      <alignment horizontal="center"/>
    </xf>
    <xf numFmtId="0" fontId="1" fillId="15" borderId="43" xfId="0" applyFont="1" applyFill="1" applyBorder="1" applyAlignment="1">
      <alignment horizontal="center"/>
    </xf>
    <xf numFmtId="0" fontId="1" fillId="15" borderId="43" xfId="0" applyFont="1" applyFill="1" applyBorder="1" applyAlignment="1">
      <alignment/>
    </xf>
    <xf numFmtId="0" fontId="1" fillId="15" borderId="29" xfId="0" applyFont="1" applyFill="1" applyBorder="1" applyAlignment="1">
      <alignment/>
    </xf>
    <xf numFmtId="42" fontId="1" fillId="44" borderId="33" xfId="39" applyNumberFormat="1" applyFont="1" applyFill="1" applyBorder="1" applyAlignment="1">
      <alignment horizontal="center"/>
    </xf>
    <xf numFmtId="0" fontId="1" fillId="15" borderId="45" xfId="0" applyFont="1" applyFill="1" applyBorder="1" applyAlignment="1">
      <alignment horizontal="center"/>
    </xf>
    <xf numFmtId="44" fontId="1" fillId="15" borderId="42" xfId="39" applyFont="1" applyFill="1" applyBorder="1" applyAlignment="1">
      <alignment/>
    </xf>
    <xf numFmtId="44" fontId="1" fillId="15" borderId="46" xfId="39" applyFont="1" applyFill="1" applyBorder="1" applyAlignment="1">
      <alignment/>
    </xf>
    <xf numFmtId="170" fontId="1" fillId="8" borderId="37" xfId="0" applyNumberFormat="1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0" fontId="1" fillId="15" borderId="47" xfId="0" applyFont="1" applyFill="1" applyBorder="1" applyAlignment="1">
      <alignment/>
    </xf>
    <xf numFmtId="0" fontId="1" fillId="15" borderId="46" xfId="0" applyFont="1" applyFill="1" applyBorder="1" applyAlignment="1">
      <alignment/>
    </xf>
    <xf numFmtId="0" fontId="8" fillId="13" borderId="13" xfId="0" applyFont="1" applyFill="1" applyBorder="1" applyAlignment="1">
      <alignment horizontal="center"/>
    </xf>
    <xf numFmtId="42" fontId="8" fillId="13" borderId="13" xfId="39" applyNumberFormat="1" applyFont="1" applyFill="1" applyBorder="1" applyAlignment="1">
      <alignment horizontal="center"/>
    </xf>
    <xf numFmtId="49" fontId="8" fillId="44" borderId="13" xfId="0" applyNumberFormat="1" applyFont="1" applyFill="1" applyBorder="1" applyAlignment="1">
      <alignment horizontal="center"/>
    </xf>
    <xf numFmtId="42" fontId="8" fillId="44" borderId="13" xfId="39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42" fontId="8" fillId="8" borderId="13" xfId="39" applyNumberFormat="1" applyFont="1" applyFill="1" applyBorder="1" applyAlignment="1">
      <alignment horizontal="center"/>
    </xf>
    <xf numFmtId="42" fontId="8" fillId="15" borderId="15" xfId="39" applyNumberFormat="1" applyFont="1" applyFill="1" applyBorder="1" applyAlignment="1">
      <alignment horizontal="center"/>
    </xf>
    <xf numFmtId="42" fontId="8" fillId="15" borderId="27" xfId="0" applyNumberFormat="1" applyFont="1" applyFill="1" applyBorder="1" applyAlignment="1">
      <alignment/>
    </xf>
    <xf numFmtId="0" fontId="1" fillId="8" borderId="33" xfId="0" applyFont="1" applyFill="1" applyBorder="1" applyAlignment="1">
      <alignment horizontal="center"/>
    </xf>
    <xf numFmtId="170" fontId="1" fillId="8" borderId="33" xfId="0" applyNumberFormat="1" applyFont="1" applyFill="1" applyBorder="1" applyAlignment="1">
      <alignment horizontal="center"/>
    </xf>
    <xf numFmtId="0" fontId="1" fillId="51" borderId="21" xfId="0" applyFont="1" applyFill="1" applyBorder="1" applyAlignment="1">
      <alignment horizontal="left"/>
    </xf>
    <xf numFmtId="0" fontId="1" fillId="51" borderId="21" xfId="0" applyFont="1" applyFill="1" applyBorder="1" applyAlignment="1">
      <alignment horizontal="center"/>
    </xf>
    <xf numFmtId="0" fontId="1" fillId="50" borderId="23" xfId="0" applyFont="1" applyFill="1" applyBorder="1" applyAlignment="1">
      <alignment horizontal="center"/>
    </xf>
    <xf numFmtId="0" fontId="1" fillId="50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3" borderId="21" xfId="0" applyNumberFormat="1" applyFont="1" applyFill="1" applyBorder="1" applyAlignment="1">
      <alignment horizontal="center"/>
    </xf>
    <xf numFmtId="0" fontId="1" fillId="53" borderId="48" xfId="0" applyFont="1" applyFill="1" applyBorder="1" applyAlignment="1">
      <alignment horizontal="center"/>
    </xf>
    <xf numFmtId="0" fontId="1" fillId="51" borderId="33" xfId="0" applyFont="1" applyFill="1" applyBorder="1" applyAlignment="1">
      <alignment horizontal="center"/>
    </xf>
    <xf numFmtId="42" fontId="1" fillId="51" borderId="33" xfId="39" applyNumberFormat="1" applyFont="1" applyFill="1" applyBorder="1" applyAlignment="1">
      <alignment horizontal="center"/>
    </xf>
    <xf numFmtId="0" fontId="1" fillId="50" borderId="33" xfId="0" applyFont="1" applyFill="1" applyBorder="1" applyAlignment="1">
      <alignment horizontal="center"/>
    </xf>
    <xf numFmtId="0" fontId="1" fillId="50" borderId="33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70" fontId="1" fillId="3" borderId="33" xfId="39" applyNumberFormat="1" applyFont="1" applyFill="1" applyBorder="1" applyAlignment="1">
      <alignment horizontal="center"/>
    </xf>
    <xf numFmtId="42" fontId="1" fillId="52" borderId="34" xfId="39" applyNumberFormat="1" applyFont="1" applyFill="1" applyBorder="1" applyAlignment="1">
      <alignment horizontal="center"/>
    </xf>
    <xf numFmtId="0" fontId="1" fillId="53" borderId="33" xfId="0" applyNumberFormat="1" applyFont="1" applyFill="1" applyBorder="1" applyAlignment="1">
      <alignment horizontal="center"/>
    </xf>
    <xf numFmtId="0" fontId="1" fillId="53" borderId="35" xfId="39" applyNumberFormat="1" applyFont="1" applyFill="1" applyBorder="1" applyAlignment="1">
      <alignment horizontal="center"/>
    </xf>
    <xf numFmtId="0" fontId="1" fillId="51" borderId="37" xfId="0" applyFont="1" applyFill="1" applyBorder="1" applyAlignment="1">
      <alignment horizontal="center"/>
    </xf>
    <xf numFmtId="42" fontId="1" fillId="51" borderId="37" xfId="39" applyNumberFormat="1" applyFont="1" applyFill="1" applyBorder="1" applyAlignment="1">
      <alignment horizontal="center"/>
    </xf>
    <xf numFmtId="0" fontId="1" fillId="50" borderId="37" xfId="0" applyFont="1" applyFill="1" applyBorder="1" applyAlignment="1">
      <alignment horizontal="center"/>
    </xf>
    <xf numFmtId="0" fontId="1" fillId="50" borderId="43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42" fontId="1" fillId="3" borderId="43" xfId="39" applyNumberFormat="1" applyFont="1" applyFill="1" applyBorder="1" applyAlignment="1">
      <alignment horizontal="center"/>
    </xf>
    <xf numFmtId="42" fontId="1" fillId="52" borderId="38" xfId="39" applyNumberFormat="1" applyFont="1" applyFill="1" applyBorder="1" applyAlignment="1">
      <alignment horizontal="center"/>
    </xf>
    <xf numFmtId="0" fontId="1" fillId="53" borderId="37" xfId="0" applyNumberFormat="1" applyFont="1" applyFill="1" applyBorder="1" applyAlignment="1">
      <alignment horizontal="center"/>
    </xf>
    <xf numFmtId="0" fontId="1" fillId="53" borderId="29" xfId="39" applyNumberFormat="1" applyFont="1" applyFill="1" applyBorder="1" applyAlignment="1">
      <alignment horizontal="center"/>
    </xf>
    <xf numFmtId="170" fontId="1" fillId="3" borderId="43" xfId="39" applyNumberFormat="1" applyFont="1" applyFill="1" applyBorder="1" applyAlignment="1">
      <alignment horizontal="center"/>
    </xf>
    <xf numFmtId="42" fontId="1" fillId="52" borderId="38" xfId="39" applyNumberFormat="1" applyFont="1" applyFill="1" applyBorder="1" applyAlignment="1">
      <alignment/>
    </xf>
    <xf numFmtId="0" fontId="8" fillId="51" borderId="23" xfId="0" applyFont="1" applyFill="1" applyBorder="1" applyAlignment="1">
      <alignment horizontal="center"/>
    </xf>
    <xf numFmtId="42" fontId="8" fillId="51" borderId="23" xfId="39" applyNumberFormat="1" applyFont="1" applyFill="1" applyBorder="1" applyAlignment="1">
      <alignment horizontal="center"/>
    </xf>
    <xf numFmtId="0" fontId="8" fillId="50" borderId="23" xfId="0" applyFont="1" applyFill="1" applyBorder="1" applyAlignment="1">
      <alignment horizontal="center"/>
    </xf>
    <xf numFmtId="0" fontId="8" fillId="3" borderId="13" xfId="39" applyNumberFormat="1" applyFont="1" applyFill="1" applyBorder="1" applyAlignment="1">
      <alignment horizontal="center"/>
    </xf>
    <xf numFmtId="42" fontId="8" fillId="3" borderId="13" xfId="39" applyNumberFormat="1" applyFont="1" applyFill="1" applyBorder="1" applyAlignment="1">
      <alignment horizontal="center"/>
    </xf>
    <xf numFmtId="42" fontId="8" fillId="52" borderId="15" xfId="39" applyNumberFormat="1" applyFont="1" applyFill="1" applyBorder="1" applyAlignment="1">
      <alignment horizontal="center"/>
    </xf>
    <xf numFmtId="0" fontId="8" fillId="53" borderId="13" xfId="0" applyFont="1" applyFill="1" applyBorder="1" applyAlignment="1">
      <alignment horizontal="center"/>
    </xf>
    <xf numFmtId="0" fontId="8" fillId="53" borderId="27" xfId="39" applyNumberFormat="1" applyFont="1" applyFill="1" applyBorder="1" applyAlignment="1">
      <alignment horizontal="center"/>
    </xf>
    <xf numFmtId="0" fontId="1" fillId="3" borderId="37" xfId="39" applyNumberFormat="1" applyFont="1" applyFill="1" applyBorder="1" applyAlignment="1">
      <alignment horizontal="center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1" fillId="57" borderId="34" xfId="39" applyNumberFormat="1" applyFont="1" applyFill="1" applyBorder="1" applyAlignment="1">
      <alignment horizontal="center"/>
    </xf>
    <xf numFmtId="0" fontId="1" fillId="57" borderId="10" xfId="39" applyNumberFormat="1" applyFont="1" applyFill="1" applyBorder="1" applyAlignment="1">
      <alignment horizontal="center"/>
    </xf>
    <xf numFmtId="0" fontId="1" fillId="57" borderId="38" xfId="39" applyNumberFormat="1" applyFont="1" applyFill="1" applyBorder="1" applyAlignment="1">
      <alignment horizontal="center"/>
    </xf>
    <xf numFmtId="0" fontId="8" fillId="57" borderId="15" xfId="39" applyNumberFormat="1" applyFont="1" applyFill="1" applyBorder="1" applyAlignment="1">
      <alignment horizontal="center"/>
    </xf>
    <xf numFmtId="0" fontId="1" fillId="57" borderId="15" xfId="39" applyNumberFormat="1" applyFont="1" applyFill="1" applyBorder="1" applyAlignment="1">
      <alignment horizontal="center"/>
    </xf>
    <xf numFmtId="165" fontId="1" fillId="54" borderId="49" xfId="0" applyNumberFormat="1" applyFont="1" applyFill="1" applyBorder="1" applyAlignment="1">
      <alignment/>
    </xf>
    <xf numFmtId="0" fontId="1" fillId="56" borderId="13" xfId="0" applyFont="1" applyFill="1" applyBorder="1" applyAlignment="1">
      <alignment horizontal="center"/>
    </xf>
    <xf numFmtId="42" fontId="1" fillId="56" borderId="13" xfId="39" applyNumberFormat="1" applyFont="1" applyFill="1" applyBorder="1" applyAlignment="1">
      <alignment horizontal="center"/>
    </xf>
    <xf numFmtId="42" fontId="3" fillId="59" borderId="27" xfId="39" applyNumberFormat="1" applyFont="1" applyFill="1" applyBorder="1" applyAlignment="1">
      <alignment/>
    </xf>
    <xf numFmtId="0" fontId="8" fillId="57" borderId="37" xfId="0" applyFont="1" applyFill="1" applyBorder="1" applyAlignment="1">
      <alignment horizontal="center" vertical="center"/>
    </xf>
    <xf numFmtId="0" fontId="11" fillId="59" borderId="44" xfId="0" applyFont="1" applyFill="1" applyBorder="1" applyAlignment="1">
      <alignment horizontal="center" wrapText="1"/>
    </xf>
    <xf numFmtId="0" fontId="8" fillId="59" borderId="37" xfId="0" applyFont="1" applyFill="1" applyBorder="1" applyAlignment="1">
      <alignment horizontal="center" vertical="center"/>
    </xf>
    <xf numFmtId="170" fontId="1" fillId="53" borderId="35" xfId="39" applyNumberFormat="1" applyFont="1" applyFill="1" applyBorder="1" applyAlignment="1">
      <alignment horizontal="center"/>
    </xf>
    <xf numFmtId="0" fontId="15" fillId="57" borderId="22" xfId="0" applyFont="1" applyFill="1" applyBorder="1" applyAlignment="1">
      <alignment horizontal="center" wrapText="1"/>
    </xf>
    <xf numFmtId="0" fontId="3" fillId="51" borderId="16" xfId="0" applyFont="1" applyFill="1" applyBorder="1" applyAlignment="1">
      <alignment/>
    </xf>
    <xf numFmtId="0" fontId="3" fillId="51" borderId="22" xfId="0" applyFont="1" applyFill="1" applyBorder="1" applyAlignment="1">
      <alignment/>
    </xf>
    <xf numFmtId="170" fontId="1" fillId="53" borderId="25" xfId="39" applyNumberFormat="1" applyFont="1" applyFill="1" applyBorder="1" applyAlignment="1">
      <alignment horizontal="center"/>
    </xf>
    <xf numFmtId="44" fontId="1" fillId="53" borderId="29" xfId="39" applyNumberFormat="1" applyFont="1" applyFill="1" applyBorder="1" applyAlignment="1">
      <alignment horizontal="center"/>
    </xf>
    <xf numFmtId="170" fontId="1" fillId="53" borderId="29" xfId="39" applyNumberFormat="1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0" fontId="1" fillId="46" borderId="37" xfId="0" applyFont="1" applyFill="1" applyBorder="1" applyAlignment="1">
      <alignment horizontal="center"/>
    </xf>
    <xf numFmtId="0" fontId="1" fillId="46" borderId="33" xfId="0" applyFont="1" applyFill="1" applyBorder="1" applyAlignment="1">
      <alignment horizontal="center"/>
    </xf>
    <xf numFmtId="0" fontId="1" fillId="46" borderId="33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170" fontId="1" fillId="15" borderId="26" xfId="39" applyNumberFormat="1" applyFont="1" applyFill="1" applyBorder="1" applyAlignment="1">
      <alignment/>
    </xf>
    <xf numFmtId="170" fontId="1" fillId="53" borderId="27" xfId="39" applyNumberFormat="1" applyFont="1" applyFill="1" applyBorder="1" applyAlignment="1">
      <alignment horizontal="center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1" fillId="44" borderId="37" xfId="0" applyNumberFormat="1" applyFont="1" applyFill="1" applyBorder="1" applyAlignment="1">
      <alignment horizontal="center"/>
    </xf>
    <xf numFmtId="0" fontId="1" fillId="44" borderId="13" xfId="0" applyNumberFormat="1" applyFont="1" applyFill="1" applyBorder="1" applyAlignment="1">
      <alignment horizontal="center"/>
    </xf>
    <xf numFmtId="0" fontId="1" fillId="44" borderId="33" xfId="0" applyNumberFormat="1" applyFont="1" applyFill="1" applyBorder="1" applyAlignment="1">
      <alignment horizontal="center"/>
    </xf>
    <xf numFmtId="2" fontId="1" fillId="44" borderId="33" xfId="0" applyNumberFormat="1" applyFont="1" applyFill="1" applyBorder="1" applyAlignment="1">
      <alignment horizontal="center"/>
    </xf>
    <xf numFmtId="2" fontId="1" fillId="44" borderId="13" xfId="0" applyNumberFormat="1" applyFont="1" applyFill="1" applyBorder="1" applyAlignment="1">
      <alignment horizontal="center"/>
    </xf>
    <xf numFmtId="2" fontId="1" fillId="44" borderId="37" xfId="0" applyNumberFormat="1" applyFont="1" applyFill="1" applyBorder="1" applyAlignment="1">
      <alignment horizontal="center"/>
    </xf>
    <xf numFmtId="2" fontId="1" fillId="44" borderId="33" xfId="0" applyNumberFormat="1" applyFont="1" applyFill="1" applyBorder="1" applyAlignment="1">
      <alignment horizontal="center"/>
    </xf>
    <xf numFmtId="2" fontId="1" fillId="44" borderId="14" xfId="0" applyNumberFormat="1" applyFont="1" applyFill="1" applyBorder="1" applyAlignment="1">
      <alignment horizontal="center"/>
    </xf>
    <xf numFmtId="2" fontId="1" fillId="44" borderId="37" xfId="0" applyNumberFormat="1" applyFont="1" applyFill="1" applyBorder="1" applyAlignment="1">
      <alignment horizontal="center"/>
    </xf>
    <xf numFmtId="2" fontId="8" fillId="44" borderId="13" xfId="0" applyNumberFormat="1" applyFont="1" applyFill="1" applyBorder="1" applyAlignment="1">
      <alignment horizontal="center"/>
    </xf>
    <xf numFmtId="42" fontId="4" fillId="44" borderId="40" xfId="0" applyNumberFormat="1" applyFont="1" applyFill="1" applyBorder="1" applyAlignment="1">
      <alignment/>
    </xf>
    <xf numFmtId="42" fontId="0" fillId="0" borderId="14" xfId="0" applyNumberFormat="1" applyBorder="1" applyAlignment="1">
      <alignment/>
    </xf>
    <xf numFmtId="170" fontId="8" fillId="53" borderId="27" xfId="39" applyNumberFormat="1" applyFont="1" applyFill="1" applyBorder="1" applyAlignment="1">
      <alignment horizontal="center"/>
    </xf>
    <xf numFmtId="170" fontId="0" fillId="0" borderId="14" xfId="0" applyNumberFormat="1" applyBorder="1" applyAlignment="1">
      <alignment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center" wrapText="1"/>
    </xf>
    <xf numFmtId="42" fontId="3" fillId="59" borderId="35" xfId="39" applyNumberFormat="1" applyFont="1" applyFill="1" applyBorder="1" applyAlignment="1">
      <alignment horizontal="right"/>
    </xf>
    <xf numFmtId="0" fontId="1" fillId="62" borderId="23" xfId="0" applyFont="1" applyFill="1" applyBorder="1" applyAlignment="1">
      <alignment horizontal="center"/>
    </xf>
    <xf numFmtId="0" fontId="1" fillId="62" borderId="21" xfId="0" applyFont="1" applyFill="1" applyBorder="1" applyAlignment="1">
      <alignment horizontal="center"/>
    </xf>
    <xf numFmtId="0" fontId="1" fillId="62" borderId="33" xfId="0" applyFont="1" applyFill="1" applyBorder="1" applyAlignment="1">
      <alignment horizontal="center"/>
    </xf>
    <xf numFmtId="0" fontId="1" fillId="62" borderId="14" xfId="0" applyFont="1" applyFill="1" applyBorder="1" applyAlignment="1">
      <alignment horizontal="center"/>
    </xf>
    <xf numFmtId="0" fontId="1" fillId="62" borderId="37" xfId="0" applyFont="1" applyFill="1" applyBorder="1" applyAlignment="1">
      <alignment horizontal="center"/>
    </xf>
    <xf numFmtId="0" fontId="8" fillId="62" borderId="23" xfId="0" applyFont="1" applyFill="1" applyBorder="1" applyAlignment="1">
      <alignment horizontal="center"/>
    </xf>
    <xf numFmtId="170" fontId="1" fillId="62" borderId="33" xfId="0" applyNumberFormat="1" applyFont="1" applyFill="1" applyBorder="1" applyAlignment="1">
      <alignment horizontal="center"/>
    </xf>
    <xf numFmtId="170" fontId="1" fillId="62" borderId="13" xfId="0" applyNumberFormat="1" applyFont="1" applyFill="1" applyBorder="1" applyAlignment="1">
      <alignment horizontal="center"/>
    </xf>
    <xf numFmtId="170" fontId="1" fillId="62" borderId="43" xfId="0" applyNumberFormat="1" applyFont="1" applyFill="1" applyBorder="1" applyAlignment="1">
      <alignment horizontal="center"/>
    </xf>
    <xf numFmtId="170" fontId="8" fillId="62" borderId="13" xfId="0" applyNumberFormat="1" applyFont="1" applyFill="1" applyBorder="1" applyAlignment="1">
      <alignment horizontal="center"/>
    </xf>
    <xf numFmtId="44" fontId="1" fillId="44" borderId="33" xfId="0" applyNumberFormat="1" applyFont="1" applyFill="1" applyBorder="1" applyAlignment="1">
      <alignment horizontal="center"/>
    </xf>
    <xf numFmtId="44" fontId="1" fillId="8" borderId="33" xfId="0" applyNumberFormat="1" applyFont="1" applyFill="1" applyBorder="1" applyAlignment="1">
      <alignment horizontal="center"/>
    </xf>
    <xf numFmtId="44" fontId="1" fillId="8" borderId="13" xfId="39" applyNumberFormat="1" applyFont="1" applyFill="1" applyBorder="1" applyAlignment="1">
      <alignment horizontal="center"/>
    </xf>
    <xf numFmtId="44" fontId="1" fillId="8" borderId="37" xfId="39" applyNumberFormat="1" applyFont="1" applyFill="1" applyBorder="1" applyAlignment="1">
      <alignment horizontal="center"/>
    </xf>
    <xf numFmtId="44" fontId="1" fillId="8" borderId="14" xfId="0" applyNumberFormat="1" applyFont="1" applyFill="1" applyBorder="1" applyAlignment="1">
      <alignment horizontal="center"/>
    </xf>
    <xf numFmtId="44" fontId="1" fillId="8" borderId="37" xfId="0" applyNumberFormat="1" applyFont="1" applyFill="1" applyBorder="1" applyAlignment="1">
      <alignment horizontal="center"/>
    </xf>
    <xf numFmtId="16" fontId="8" fillId="15" borderId="37" xfId="0" applyNumberFormat="1" applyFont="1" applyFill="1" applyBorder="1" applyAlignment="1">
      <alignment horizontal="center"/>
    </xf>
    <xf numFmtId="42" fontId="8" fillId="15" borderId="13" xfId="39" applyNumberFormat="1" applyFont="1" applyFill="1" applyBorder="1" applyAlignment="1">
      <alignment horizontal="center"/>
    </xf>
    <xf numFmtId="0" fontId="8" fillId="63" borderId="14" xfId="0" applyFont="1" applyFill="1" applyBorder="1" applyAlignment="1">
      <alignment horizontal="center" vertical="center"/>
    </xf>
    <xf numFmtId="16" fontId="8" fillId="63" borderId="37" xfId="0" applyNumberFormat="1" applyFont="1" applyFill="1" applyBorder="1" applyAlignment="1">
      <alignment horizontal="center"/>
    </xf>
    <xf numFmtId="170" fontId="1" fillId="63" borderId="13" xfId="0" applyNumberFormat="1" applyFont="1" applyFill="1" applyBorder="1" applyAlignment="1">
      <alignment horizontal="center"/>
    </xf>
    <xf numFmtId="170" fontId="1" fillId="63" borderId="14" xfId="0" applyNumberFormat="1" applyFont="1" applyFill="1" applyBorder="1" applyAlignment="1">
      <alignment horizontal="center"/>
    </xf>
    <xf numFmtId="170" fontId="1" fillId="63" borderId="37" xfId="0" applyNumberFormat="1" applyFont="1" applyFill="1" applyBorder="1" applyAlignment="1">
      <alignment horizontal="center"/>
    </xf>
    <xf numFmtId="170" fontId="8" fillId="63" borderId="15" xfId="39" applyNumberFormat="1" applyFont="1" applyFill="1" applyBorder="1" applyAlignment="1">
      <alignment horizontal="center"/>
    </xf>
    <xf numFmtId="0" fontId="1" fillId="64" borderId="23" xfId="0" applyFont="1" applyFill="1" applyBorder="1" applyAlignment="1">
      <alignment horizontal="center"/>
    </xf>
    <xf numFmtId="0" fontId="1" fillId="64" borderId="21" xfId="0" applyFont="1" applyFill="1" applyBorder="1" applyAlignment="1">
      <alignment horizontal="center"/>
    </xf>
    <xf numFmtId="0" fontId="1" fillId="64" borderId="33" xfId="0" applyFont="1" applyFill="1" applyBorder="1" applyAlignment="1">
      <alignment horizontal="center"/>
    </xf>
    <xf numFmtId="170" fontId="1" fillId="64" borderId="33" xfId="39" applyNumberFormat="1" applyFont="1" applyFill="1" applyBorder="1" applyAlignment="1">
      <alignment horizontal="center"/>
    </xf>
    <xf numFmtId="0" fontId="1" fillId="64" borderId="13" xfId="0" applyFont="1" applyFill="1" applyBorder="1" applyAlignment="1">
      <alignment horizontal="center"/>
    </xf>
    <xf numFmtId="42" fontId="1" fillId="64" borderId="13" xfId="39" applyNumberFormat="1" applyFont="1" applyFill="1" applyBorder="1" applyAlignment="1">
      <alignment horizontal="center"/>
    </xf>
    <xf numFmtId="0" fontId="1" fillId="64" borderId="43" xfId="0" applyFont="1" applyFill="1" applyBorder="1" applyAlignment="1">
      <alignment horizontal="center"/>
    </xf>
    <xf numFmtId="42" fontId="1" fillId="64" borderId="43" xfId="39" applyNumberFormat="1" applyFont="1" applyFill="1" applyBorder="1" applyAlignment="1">
      <alignment horizontal="center"/>
    </xf>
    <xf numFmtId="170" fontId="1" fillId="64" borderId="13" xfId="39" applyNumberFormat="1" applyFont="1" applyFill="1" applyBorder="1" applyAlignment="1">
      <alignment horizontal="center"/>
    </xf>
    <xf numFmtId="170" fontId="1" fillId="64" borderId="43" xfId="39" applyNumberFormat="1" applyFont="1" applyFill="1" applyBorder="1" applyAlignment="1">
      <alignment horizontal="center"/>
    </xf>
    <xf numFmtId="0" fontId="1" fillId="64" borderId="14" xfId="0" applyFont="1" applyFill="1" applyBorder="1" applyAlignment="1">
      <alignment horizontal="center"/>
    </xf>
    <xf numFmtId="0" fontId="1" fillId="64" borderId="37" xfId="39" applyNumberFormat="1" applyFont="1" applyFill="1" applyBorder="1" applyAlignment="1">
      <alignment horizontal="center"/>
    </xf>
    <xf numFmtId="0" fontId="8" fillId="64" borderId="13" xfId="39" applyNumberFormat="1" applyFont="1" applyFill="1" applyBorder="1" applyAlignment="1">
      <alignment horizontal="center"/>
    </xf>
    <xf numFmtId="42" fontId="8" fillId="64" borderId="13" xfId="39" applyNumberFormat="1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8" fillId="44" borderId="22" xfId="0" applyFont="1" applyFill="1" applyBorder="1" applyAlignment="1">
      <alignment horizontal="center"/>
    </xf>
    <xf numFmtId="0" fontId="0" fillId="44" borderId="10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4" borderId="22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8" fillId="53" borderId="10" xfId="0" applyFont="1" applyFill="1" applyBorder="1" applyAlignment="1">
      <alignment horizontal="center" vertical="center" wrapText="1"/>
    </xf>
    <xf numFmtId="0" fontId="8" fillId="53" borderId="26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/>
    </xf>
    <xf numFmtId="0" fontId="8" fillId="44" borderId="16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 vertical="center"/>
    </xf>
    <xf numFmtId="0" fontId="8" fillId="59" borderId="10" xfId="0" applyFont="1" applyFill="1" applyBorder="1" applyAlignment="1">
      <alignment horizontal="center" wrapText="1"/>
    </xf>
    <xf numFmtId="0" fontId="8" fillId="59" borderId="16" xfId="0" applyFont="1" applyFill="1" applyBorder="1" applyAlignment="1">
      <alignment horizontal="center" wrapText="1"/>
    </xf>
    <xf numFmtId="0" fontId="8" fillId="59" borderId="26" xfId="0" applyFont="1" applyFill="1" applyBorder="1" applyAlignment="1">
      <alignment horizontal="center" wrapText="1"/>
    </xf>
    <xf numFmtId="0" fontId="8" fillId="59" borderId="10" xfId="0" applyFont="1" applyFill="1" applyBorder="1" applyAlignment="1">
      <alignment horizontal="center"/>
    </xf>
    <xf numFmtId="0" fontId="8" fillId="59" borderId="22" xfId="0" applyFont="1" applyFill="1" applyBorder="1" applyAlignment="1">
      <alignment horizontal="center"/>
    </xf>
    <xf numFmtId="0" fontId="8" fillId="56" borderId="21" xfId="0" applyFont="1" applyFill="1" applyBorder="1" applyAlignment="1">
      <alignment horizontal="center" vertical="center" wrapText="1"/>
    </xf>
    <xf numFmtId="0" fontId="8" fillId="56" borderId="13" xfId="0" applyFont="1" applyFill="1" applyBorder="1" applyAlignment="1">
      <alignment horizontal="center" vertical="center" wrapText="1"/>
    </xf>
    <xf numFmtId="0" fontId="8" fillId="56" borderId="21" xfId="0" applyFont="1" applyFill="1" applyBorder="1" applyAlignment="1">
      <alignment horizontal="center" vertical="center"/>
    </xf>
    <xf numFmtId="0" fontId="8" fillId="56" borderId="1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wrapText="1"/>
    </xf>
    <xf numFmtId="0" fontId="14" fillId="44" borderId="50" xfId="0" applyFont="1" applyFill="1" applyBorder="1" applyAlignment="1">
      <alignment horizontal="center"/>
    </xf>
    <xf numFmtId="0" fontId="14" fillId="44" borderId="51" xfId="0" applyFont="1" applyFill="1" applyBorder="1" applyAlignment="1">
      <alignment horizontal="center"/>
    </xf>
    <xf numFmtId="0" fontId="14" fillId="44" borderId="46" xfId="0" applyFont="1" applyFill="1" applyBorder="1" applyAlignment="1">
      <alignment horizontal="center"/>
    </xf>
    <xf numFmtId="165" fontId="5" fillId="54" borderId="52" xfId="0" applyNumberFormat="1" applyFont="1" applyFill="1" applyBorder="1" applyAlignment="1">
      <alignment horizontal="center" vertical="center"/>
    </xf>
    <xf numFmtId="165" fontId="5" fillId="54" borderId="39" xfId="0" applyNumberFormat="1" applyFont="1" applyFill="1" applyBorder="1" applyAlignment="1">
      <alignment horizontal="center" vertical="center"/>
    </xf>
    <xf numFmtId="165" fontId="5" fillId="54" borderId="53" xfId="0" applyNumberFormat="1" applyFont="1" applyFill="1" applyBorder="1" applyAlignment="1">
      <alignment horizontal="center" vertical="center"/>
    </xf>
    <xf numFmtId="165" fontId="5" fillId="54" borderId="54" xfId="0" applyNumberFormat="1" applyFont="1" applyFill="1" applyBorder="1" applyAlignment="1">
      <alignment horizontal="center" vertical="center"/>
    </xf>
    <xf numFmtId="165" fontId="5" fillId="54" borderId="49" xfId="0" applyNumberFormat="1" applyFont="1" applyFill="1" applyBorder="1" applyAlignment="1">
      <alignment horizontal="center" vertical="center"/>
    </xf>
    <xf numFmtId="0" fontId="4" fillId="51" borderId="55" xfId="0" applyFont="1" applyFill="1" applyBorder="1" applyAlignment="1">
      <alignment horizontal="center" vertical="center"/>
    </xf>
    <xf numFmtId="0" fontId="4" fillId="51" borderId="0" xfId="0" applyFont="1" applyFill="1" applyBorder="1" applyAlignment="1">
      <alignment horizontal="center" vertical="center"/>
    </xf>
    <xf numFmtId="0" fontId="4" fillId="51" borderId="56" xfId="0" applyFont="1" applyFill="1" applyBorder="1" applyAlignment="1">
      <alignment horizontal="center" vertical="center"/>
    </xf>
    <xf numFmtId="0" fontId="4" fillId="51" borderId="39" xfId="0" applyFont="1" applyFill="1" applyBorder="1" applyAlignment="1">
      <alignment horizontal="center" vertical="center"/>
    </xf>
    <xf numFmtId="0" fontId="4" fillId="51" borderId="12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/>
    </xf>
    <xf numFmtId="0" fontId="4" fillId="51" borderId="16" xfId="0" applyFont="1" applyFill="1" applyBorder="1" applyAlignment="1">
      <alignment horizontal="left"/>
    </xf>
    <xf numFmtId="0" fontId="4" fillId="51" borderId="22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center" vertical="center"/>
    </xf>
    <xf numFmtId="0" fontId="8" fillId="57" borderId="21" xfId="0" applyFont="1" applyFill="1" applyBorder="1" applyAlignment="1">
      <alignment horizontal="center" vertical="center"/>
    </xf>
    <xf numFmtId="0" fontId="8" fillId="57" borderId="13" xfId="0" applyFont="1" applyFill="1" applyBorder="1" applyAlignment="1">
      <alignment horizontal="center" vertical="center"/>
    </xf>
    <xf numFmtId="0" fontId="8" fillId="58" borderId="21" xfId="0" applyFont="1" applyFill="1" applyBorder="1" applyAlignment="1">
      <alignment horizontal="center" vertical="center" wrapText="1"/>
    </xf>
    <xf numFmtId="0" fontId="5" fillId="58" borderId="13" xfId="0" applyFont="1" applyFill="1" applyBorder="1" applyAlignment="1">
      <alignment wrapText="1"/>
    </xf>
    <xf numFmtId="0" fontId="8" fillId="58" borderId="21" xfId="0" applyFont="1" applyFill="1" applyBorder="1" applyAlignment="1">
      <alignment horizontal="center" vertical="center"/>
    </xf>
    <xf numFmtId="0" fontId="8" fillId="58" borderId="13" xfId="0" applyFont="1" applyFill="1" applyBorder="1" applyAlignment="1">
      <alignment horizontal="center" vertical="center"/>
    </xf>
    <xf numFmtId="0" fontId="8" fillId="59" borderId="40" xfId="0" applyFont="1" applyFill="1" applyBorder="1" applyAlignment="1">
      <alignment horizontal="center" vertical="center"/>
    </xf>
    <xf numFmtId="0" fontId="8" fillId="59" borderId="27" xfId="0" applyFont="1" applyFill="1" applyBorder="1" applyAlignment="1">
      <alignment horizontal="center" vertical="center"/>
    </xf>
    <xf numFmtId="0" fontId="4" fillId="44" borderId="57" xfId="0" applyFont="1" applyFill="1" applyBorder="1" applyAlignment="1">
      <alignment horizontal="center"/>
    </xf>
    <xf numFmtId="0" fontId="4" fillId="44" borderId="58" xfId="0" applyFont="1" applyFill="1" applyBorder="1" applyAlignment="1">
      <alignment horizontal="center"/>
    </xf>
    <xf numFmtId="0" fontId="4" fillId="44" borderId="59" xfId="0" applyFont="1" applyFill="1" applyBorder="1" applyAlignment="1">
      <alignment horizontal="center"/>
    </xf>
    <xf numFmtId="0" fontId="8" fillId="58" borderId="10" xfId="0" applyFont="1" applyFill="1" applyBorder="1" applyAlignment="1">
      <alignment horizontal="center"/>
    </xf>
    <xf numFmtId="0" fontId="8" fillId="58" borderId="22" xfId="0" applyFont="1" applyFill="1" applyBorder="1" applyAlignment="1">
      <alignment horizontal="center"/>
    </xf>
    <xf numFmtId="165" fontId="8" fillId="51" borderId="14" xfId="0" applyNumberFormat="1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56" borderId="10" xfId="0" applyFont="1" applyFill="1" applyBorder="1" applyAlignment="1">
      <alignment horizontal="center"/>
    </xf>
    <xf numFmtId="0" fontId="8" fillId="56" borderId="22" xfId="0" applyFont="1" applyFill="1" applyBorder="1" applyAlignment="1">
      <alignment horizontal="center"/>
    </xf>
    <xf numFmtId="16" fontId="8" fillId="15" borderId="16" xfId="0" applyNumberFormat="1" applyFont="1" applyFill="1" applyBorder="1" applyAlignment="1">
      <alignment horizontal="center"/>
    </xf>
    <xf numFmtId="16" fontId="8" fillId="15" borderId="22" xfId="0" applyNumberFormat="1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 vertical="center"/>
    </xf>
    <xf numFmtId="0" fontId="4" fillId="55" borderId="17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/>
    </xf>
    <xf numFmtId="0" fontId="4" fillId="55" borderId="55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4" fillId="55" borderId="39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51" borderId="16" xfId="0" applyFont="1" applyFill="1" applyBorder="1" applyAlignment="1">
      <alignment horizontal="left"/>
    </xf>
    <xf numFmtId="0" fontId="3" fillId="51" borderId="22" xfId="0" applyFont="1" applyFill="1" applyBorder="1" applyAlignment="1">
      <alignment horizontal="left"/>
    </xf>
    <xf numFmtId="0" fontId="3" fillId="51" borderId="14" xfId="0" applyFont="1" applyFill="1" applyBorder="1" applyAlignment="1">
      <alignment horizontal="left"/>
    </xf>
    <xf numFmtId="0" fontId="8" fillId="60" borderId="10" xfId="0" applyFont="1" applyFill="1" applyBorder="1" applyAlignment="1">
      <alignment horizontal="center"/>
    </xf>
    <xf numFmtId="0" fontId="8" fillId="60" borderId="22" xfId="0" applyFont="1" applyFill="1" applyBorder="1" applyAlignment="1">
      <alignment horizontal="center"/>
    </xf>
    <xf numFmtId="0" fontId="53" fillId="61" borderId="60" xfId="0" applyFont="1" applyFill="1" applyBorder="1" applyAlignment="1">
      <alignment horizontal="left"/>
    </xf>
    <xf numFmtId="0" fontId="53" fillId="61" borderId="61" xfId="0" applyFont="1" applyFill="1" applyBorder="1" applyAlignment="1">
      <alignment horizontal="left"/>
    </xf>
    <xf numFmtId="0" fontId="53" fillId="61" borderId="62" xfId="0" applyFont="1" applyFill="1" applyBorder="1" applyAlignment="1">
      <alignment horizontal="left"/>
    </xf>
    <xf numFmtId="0" fontId="8" fillId="60" borderId="21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wrapText="1"/>
    </xf>
    <xf numFmtId="0" fontId="8" fillId="60" borderId="21" xfId="0" applyFont="1" applyFill="1" applyBorder="1" applyAlignment="1">
      <alignment horizontal="center" vertical="center"/>
    </xf>
    <xf numFmtId="0" fontId="8" fillId="60" borderId="13" xfId="0" applyFont="1" applyFill="1" applyBorder="1" applyAlignment="1">
      <alignment horizontal="center" vertical="center"/>
    </xf>
    <xf numFmtId="0" fontId="0" fillId="60" borderId="60" xfId="0" applyFill="1" applyBorder="1" applyAlignment="1">
      <alignment horizontal="left"/>
    </xf>
    <xf numFmtId="0" fontId="0" fillId="60" borderId="61" xfId="0" applyFill="1" applyBorder="1" applyAlignment="1">
      <alignment horizontal="left"/>
    </xf>
    <xf numFmtId="0" fontId="0" fillId="60" borderId="62" xfId="0" applyFill="1" applyBorder="1" applyAlignment="1">
      <alignment horizontal="left"/>
    </xf>
    <xf numFmtId="165" fontId="8" fillId="51" borderId="14" xfId="0" applyNumberFormat="1" applyFont="1" applyFill="1" applyBorder="1" applyAlignment="1">
      <alignment horizontal="center" vertical="center" wrapText="1"/>
    </xf>
    <xf numFmtId="0" fontId="8" fillId="56" borderId="23" xfId="0" applyFont="1" applyFill="1" applyBorder="1" applyAlignment="1">
      <alignment horizontal="center" vertical="center" wrapText="1"/>
    </xf>
    <xf numFmtId="0" fontId="8" fillId="56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wrapText="1"/>
    </xf>
    <xf numFmtId="0" fontId="8" fillId="57" borderId="23" xfId="0" applyFont="1" applyFill="1" applyBorder="1" applyAlignment="1">
      <alignment horizontal="center" vertical="center"/>
    </xf>
    <xf numFmtId="0" fontId="5" fillId="60" borderId="23" xfId="0" applyFont="1" applyFill="1" applyBorder="1" applyAlignment="1">
      <alignment wrapText="1"/>
    </xf>
    <xf numFmtId="0" fontId="8" fillId="60" borderId="23" xfId="0" applyFont="1" applyFill="1" applyBorder="1" applyAlignment="1">
      <alignment horizontal="center" vertical="center"/>
    </xf>
    <xf numFmtId="0" fontId="8" fillId="59" borderId="63" xfId="0" applyFont="1" applyFill="1" applyBorder="1" applyAlignment="1">
      <alignment horizontal="center" vertical="center"/>
    </xf>
    <xf numFmtId="16" fontId="8" fillId="15" borderId="17" xfId="0" applyNumberFormat="1" applyFont="1" applyFill="1" applyBorder="1" applyAlignment="1">
      <alignment horizontal="center"/>
    </xf>
    <xf numFmtId="16" fontId="8" fillId="15" borderId="18" xfId="0" applyNumberFormat="1" applyFont="1" applyFill="1" applyBorder="1" applyAlignment="1">
      <alignment horizontal="center"/>
    </xf>
    <xf numFmtId="165" fontId="5" fillId="54" borderId="55" xfId="0" applyNumberFormat="1" applyFont="1" applyFill="1" applyBorder="1" applyAlignment="1">
      <alignment horizontal="center" vertical="center"/>
    </xf>
    <xf numFmtId="0" fontId="8" fillId="59" borderId="64" xfId="0" applyFont="1" applyFill="1" applyBorder="1" applyAlignment="1">
      <alignment horizontal="center" vertical="center"/>
    </xf>
    <xf numFmtId="0" fontId="11" fillId="57" borderId="21" xfId="0" applyFont="1" applyFill="1" applyBorder="1" applyAlignment="1">
      <alignment horizontal="center" wrapText="1"/>
    </xf>
    <xf numFmtId="0" fontId="11" fillId="57" borderId="23" xfId="0" applyFont="1" applyFill="1" applyBorder="1" applyAlignment="1">
      <alignment horizontal="center" wrapText="1"/>
    </xf>
    <xf numFmtId="165" fontId="5" fillId="54" borderId="65" xfId="0" applyNumberFormat="1" applyFont="1" applyFill="1" applyBorder="1" applyAlignment="1">
      <alignment horizontal="center" vertical="center"/>
    </xf>
    <xf numFmtId="0" fontId="8" fillId="56" borderId="43" xfId="0" applyFont="1" applyFill="1" applyBorder="1" applyAlignment="1">
      <alignment horizontal="center" vertical="center" wrapText="1"/>
    </xf>
    <xf numFmtId="0" fontId="8" fillId="56" borderId="43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wrapText="1"/>
    </xf>
    <xf numFmtId="0" fontId="5" fillId="60" borderId="43" xfId="0" applyFont="1" applyFill="1" applyBorder="1" applyAlignment="1">
      <alignment wrapText="1"/>
    </xf>
    <xf numFmtId="0" fontId="8" fillId="60" borderId="43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" fillId="44" borderId="52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0" fontId="8" fillId="64" borderId="10" xfId="0" applyFont="1" applyFill="1" applyBorder="1" applyAlignment="1">
      <alignment horizontal="center" vertical="center" wrapText="1"/>
    </xf>
    <xf numFmtId="0" fontId="8" fillId="64" borderId="22" xfId="0" applyFont="1" applyFill="1" applyBorder="1" applyAlignment="1">
      <alignment horizontal="center" vertical="center" wrapText="1"/>
    </xf>
    <xf numFmtId="0" fontId="8" fillId="62" borderId="10" xfId="0" applyFont="1" applyFill="1" applyBorder="1" applyAlignment="1">
      <alignment horizontal="center" vertical="center" wrapText="1"/>
    </xf>
    <xf numFmtId="0" fontId="8" fillId="62" borderId="22" xfId="0" applyFont="1" applyFill="1" applyBorder="1" applyAlignment="1">
      <alignment horizontal="center" vertical="center" wrapText="1"/>
    </xf>
    <xf numFmtId="0" fontId="8" fillId="15" borderId="4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/>
    </xf>
    <xf numFmtId="44" fontId="8" fillId="15" borderId="42" xfId="39" applyFont="1" applyFill="1" applyBorder="1" applyAlignment="1">
      <alignment horizontal="center" vertical="center"/>
    </xf>
    <xf numFmtId="44" fontId="8" fillId="15" borderId="23" xfId="39" applyFont="1" applyFill="1" applyBorder="1" applyAlignment="1">
      <alignment horizontal="center" vertical="center"/>
    </xf>
    <xf numFmtId="44" fontId="8" fillId="15" borderId="43" xfId="39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23</xdr:row>
      <xdr:rowOff>57150</xdr:rowOff>
    </xdr:from>
    <xdr:to>
      <xdr:col>8</xdr:col>
      <xdr:colOff>209550</xdr:colOff>
      <xdr:row>25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5429250" y="4152900"/>
          <a:ext cx="1619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66675</xdr:rowOff>
    </xdr:from>
    <xdr:to>
      <xdr:col>8</xdr:col>
      <xdr:colOff>219075</xdr:colOff>
      <xdr:row>28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5410200" y="4648200"/>
          <a:ext cx="1905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57150</xdr:rowOff>
    </xdr:from>
    <xdr:to>
      <xdr:col>8</xdr:col>
      <xdr:colOff>219075</xdr:colOff>
      <xdr:row>31</xdr:row>
      <xdr:rowOff>114300</xdr:rowOff>
    </xdr:to>
    <xdr:sp>
      <xdr:nvSpPr>
        <xdr:cNvPr id="3" name="AutoShape 9"/>
        <xdr:cNvSpPr>
          <a:spLocks/>
        </xdr:cNvSpPr>
      </xdr:nvSpPr>
      <xdr:spPr>
        <a:xfrm>
          <a:off x="5410200" y="5124450"/>
          <a:ext cx="1905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47625</xdr:rowOff>
    </xdr:from>
    <xdr:to>
      <xdr:col>8</xdr:col>
      <xdr:colOff>190500</xdr:colOff>
      <xdr:row>22</xdr:row>
      <xdr:rowOff>142875</xdr:rowOff>
    </xdr:to>
    <xdr:sp>
      <xdr:nvSpPr>
        <xdr:cNvPr id="4" name="AutoShape 10"/>
        <xdr:cNvSpPr>
          <a:spLocks/>
        </xdr:cNvSpPr>
      </xdr:nvSpPr>
      <xdr:spPr>
        <a:xfrm>
          <a:off x="5438775" y="3657600"/>
          <a:ext cx="1333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476250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38725" y="345757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466725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19675" y="3962400"/>
          <a:ext cx="4476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495300</xdr:colOff>
      <xdr:row>27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19675" y="4438650"/>
          <a:ext cx="466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504825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29200" y="492442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238125</xdr:colOff>
      <xdr:row>55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220075"/>
          <a:ext cx="4381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95250</xdr:rowOff>
    </xdr:from>
    <xdr:to>
      <xdr:col>1</xdr:col>
      <xdr:colOff>257175</xdr:colOff>
      <xdr:row>60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639300"/>
          <a:ext cx="47625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476250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33975" y="326707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466725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114925" y="377190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495300</xdr:colOff>
      <xdr:row>27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114925" y="424815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504825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124450" y="473392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238125</xdr:colOff>
      <xdr:row>55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020050"/>
          <a:ext cx="485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95250</xdr:rowOff>
    </xdr:from>
    <xdr:to>
      <xdr:col>1</xdr:col>
      <xdr:colOff>257175</xdr:colOff>
      <xdr:row>60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439275"/>
          <a:ext cx="5238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466725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24450" y="3248025"/>
          <a:ext cx="428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447675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105400" y="3752850"/>
          <a:ext cx="428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476250</xdr:colOff>
      <xdr:row>27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105400" y="4229100"/>
          <a:ext cx="457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485775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114925" y="4714875"/>
          <a:ext cx="457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228600</xdr:colOff>
      <xdr:row>55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143875"/>
          <a:ext cx="4762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95250</xdr:rowOff>
    </xdr:from>
    <xdr:to>
      <xdr:col>1</xdr:col>
      <xdr:colOff>247650</xdr:colOff>
      <xdr:row>60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563100"/>
          <a:ext cx="51435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466725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14925" y="3305175"/>
          <a:ext cx="428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447675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95875" y="3819525"/>
          <a:ext cx="428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485775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095875" y="4305300"/>
          <a:ext cx="457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485775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105400" y="4800600"/>
          <a:ext cx="457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228600</xdr:colOff>
      <xdr:row>55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286750"/>
          <a:ext cx="4762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95250</xdr:rowOff>
    </xdr:from>
    <xdr:to>
      <xdr:col>1</xdr:col>
      <xdr:colOff>247650</xdr:colOff>
      <xdr:row>60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705975"/>
          <a:ext cx="51435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466725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05400" y="3305175"/>
          <a:ext cx="428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457200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86350" y="3819525"/>
          <a:ext cx="428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485775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086350" y="4305300"/>
          <a:ext cx="466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495300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95875" y="4800600"/>
          <a:ext cx="466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228600</xdr:colOff>
      <xdr:row>55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286750"/>
          <a:ext cx="4762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56</xdr:row>
      <xdr:rowOff>95250</xdr:rowOff>
    </xdr:from>
    <xdr:to>
      <xdr:col>1</xdr:col>
      <xdr:colOff>247650</xdr:colOff>
      <xdr:row>59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705975"/>
          <a:ext cx="5143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476250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257800" y="3448050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466725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238750" y="396240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495300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238750" y="44481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504825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248275" y="49434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47</xdr:row>
      <xdr:rowOff>133350</xdr:rowOff>
    </xdr:from>
    <xdr:to>
      <xdr:col>1</xdr:col>
      <xdr:colOff>228600</xdr:colOff>
      <xdr:row>54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61950" y="8382000"/>
          <a:ext cx="47625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55</xdr:row>
      <xdr:rowOff>95250</xdr:rowOff>
    </xdr:from>
    <xdr:to>
      <xdr:col>1</xdr:col>
      <xdr:colOff>247650</xdr:colOff>
      <xdr:row>59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42900" y="9639300"/>
          <a:ext cx="51435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38100</xdr:rowOff>
    </xdr:from>
    <xdr:to>
      <xdr:col>8</xdr:col>
      <xdr:colOff>466725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57825" y="3457575"/>
          <a:ext cx="4286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22</xdr:row>
      <xdr:rowOff>57150</xdr:rowOff>
    </xdr:from>
    <xdr:to>
      <xdr:col>8</xdr:col>
      <xdr:colOff>447675</xdr:colOff>
      <xdr:row>24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38775" y="3971925"/>
          <a:ext cx="4286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47625</xdr:rowOff>
    </xdr:from>
    <xdr:to>
      <xdr:col>8</xdr:col>
      <xdr:colOff>476250</xdr:colOff>
      <xdr:row>27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438775" y="4457700"/>
          <a:ext cx="457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47625</xdr:rowOff>
    </xdr:from>
    <xdr:to>
      <xdr:col>8</xdr:col>
      <xdr:colOff>485775</xdr:colOff>
      <xdr:row>30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448300" y="4953000"/>
          <a:ext cx="4572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47</xdr:row>
      <xdr:rowOff>133350</xdr:rowOff>
    </xdr:from>
    <xdr:to>
      <xdr:col>1</xdr:col>
      <xdr:colOff>228600</xdr:colOff>
      <xdr:row>54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352425" y="8439150"/>
          <a:ext cx="5238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95250</xdr:rowOff>
    </xdr:from>
    <xdr:to>
      <xdr:col>1</xdr:col>
      <xdr:colOff>257175</xdr:colOff>
      <xdr:row>59</xdr:row>
      <xdr:rowOff>19050</xdr:rowOff>
    </xdr:to>
    <xdr:sp>
      <xdr:nvSpPr>
        <xdr:cNvPr id="6" name="AutoShape 4"/>
        <xdr:cNvSpPr>
          <a:spLocks/>
        </xdr:cNvSpPr>
      </xdr:nvSpPr>
      <xdr:spPr>
        <a:xfrm>
          <a:off x="333375" y="9696450"/>
          <a:ext cx="5715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47</xdr:row>
      <xdr:rowOff>133350</xdr:rowOff>
    </xdr:from>
    <xdr:to>
      <xdr:col>1</xdr:col>
      <xdr:colOff>228600</xdr:colOff>
      <xdr:row>54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52425" y="8391525"/>
          <a:ext cx="6096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95250</xdr:rowOff>
    </xdr:from>
    <xdr:to>
      <xdr:col>1</xdr:col>
      <xdr:colOff>257175</xdr:colOff>
      <xdr:row>59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333375" y="9648825"/>
          <a:ext cx="65722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20</xdr:row>
      <xdr:rowOff>38100</xdr:rowOff>
    </xdr:from>
    <xdr:to>
      <xdr:col>8</xdr:col>
      <xdr:colOff>200025</xdr:colOff>
      <xdr:row>22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5276850" y="3600450"/>
          <a:ext cx="1714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209550</xdr:colOff>
      <xdr:row>25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5267325" y="4105275"/>
          <a:ext cx="1809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209550</xdr:colOff>
      <xdr:row>28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5267325" y="4581525"/>
          <a:ext cx="1809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219075</xdr:colOff>
      <xdr:row>31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5276850" y="5067300"/>
          <a:ext cx="1905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6730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4825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5777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6730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4825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5777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6730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4825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5777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95875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76825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76825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86350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91490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89585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89585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90537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93395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91490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91490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92442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20</xdr:row>
      <xdr:rowOff>38100</xdr:rowOff>
    </xdr:from>
    <xdr:to>
      <xdr:col>8</xdr:col>
      <xdr:colOff>476250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29200" y="3286125"/>
          <a:ext cx="438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57150</xdr:rowOff>
    </xdr:from>
    <xdr:to>
      <xdr:col>8</xdr:col>
      <xdr:colOff>466725</xdr:colOff>
      <xdr:row>25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10150" y="3790950"/>
          <a:ext cx="438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47625</xdr:rowOff>
    </xdr:from>
    <xdr:to>
      <xdr:col>8</xdr:col>
      <xdr:colOff>495300</xdr:colOff>
      <xdr:row>28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010150" y="4267200"/>
          <a:ext cx="4762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47625</xdr:rowOff>
    </xdr:from>
    <xdr:to>
      <xdr:col>8</xdr:col>
      <xdr:colOff>504825</xdr:colOff>
      <xdr:row>31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019675" y="4752975"/>
          <a:ext cx="47625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5.7109375" style="0" customWidth="1"/>
    <col min="10" max="10" width="10.8515625" style="0" customWidth="1"/>
    <col min="11" max="11" width="10.7109375" style="0" customWidth="1"/>
    <col min="12" max="12" width="11.7109375" style="0" customWidth="1"/>
    <col min="13" max="13" width="12.7109375" style="0" customWidth="1"/>
    <col min="14" max="14" width="11.7109375" style="0" customWidth="1"/>
  </cols>
  <sheetData>
    <row r="1" spans="1:14" ht="27" customHeight="1">
      <c r="A1" s="24" t="s">
        <v>30</v>
      </c>
      <c r="B1" s="18"/>
      <c r="C1" s="18"/>
      <c r="D1" s="18"/>
      <c r="E1" s="18"/>
      <c r="F1" s="18"/>
      <c r="G1" s="18"/>
      <c r="H1" s="19"/>
      <c r="I1" s="20"/>
      <c r="K1" s="84"/>
      <c r="L1" s="84"/>
      <c r="M1" s="84"/>
      <c r="N1" s="84"/>
    </row>
    <row r="2" spans="1:14" ht="12.75">
      <c r="A2" s="25"/>
      <c r="B2" s="26" t="s">
        <v>14</v>
      </c>
      <c r="C2" s="27"/>
      <c r="D2" s="26" t="s">
        <v>16</v>
      </c>
      <c r="E2" s="27"/>
      <c r="F2" s="26" t="s">
        <v>15</v>
      </c>
      <c r="G2" s="27"/>
      <c r="H2" s="95" t="s">
        <v>20</v>
      </c>
      <c r="I2" s="31"/>
      <c r="K2" s="33"/>
      <c r="L2" s="33"/>
      <c r="M2" s="33"/>
      <c r="N2" s="136"/>
    </row>
    <row r="3" spans="1:14" ht="12.75" customHeight="1">
      <c r="A3" s="5"/>
      <c r="B3" s="10" t="s">
        <v>17</v>
      </c>
      <c r="C3" s="2" t="s">
        <v>12</v>
      </c>
      <c r="D3" s="10" t="s">
        <v>17</v>
      </c>
      <c r="E3" s="3" t="s">
        <v>12</v>
      </c>
      <c r="F3" s="10" t="s">
        <v>17</v>
      </c>
      <c r="G3" s="13" t="s">
        <v>12</v>
      </c>
      <c r="H3" s="17"/>
      <c r="I3" s="16"/>
      <c r="K3" s="33"/>
      <c r="L3" s="33"/>
      <c r="M3" s="33"/>
      <c r="N3" s="33"/>
    </row>
    <row r="4" spans="1:14" ht="12.75">
      <c r="A4" s="5" t="s">
        <v>1</v>
      </c>
      <c r="B4" s="44">
        <v>6.46</v>
      </c>
      <c r="C4" s="45">
        <v>14540</v>
      </c>
      <c r="D4" s="41"/>
      <c r="E4" s="39"/>
      <c r="F4" s="47"/>
      <c r="G4" s="79"/>
      <c r="H4" s="37"/>
      <c r="I4" s="38"/>
      <c r="K4" s="33"/>
      <c r="L4" s="33"/>
      <c r="M4" s="34"/>
      <c r="N4" s="33"/>
    </row>
    <row r="5" spans="1:14" ht="12.75">
      <c r="A5" s="5" t="s">
        <v>0</v>
      </c>
      <c r="B5" s="44">
        <v>7.67</v>
      </c>
      <c r="C5" s="46">
        <v>16637</v>
      </c>
      <c r="D5" s="42"/>
      <c r="E5" s="40"/>
      <c r="F5" s="48"/>
      <c r="G5" s="80"/>
      <c r="H5" s="37"/>
      <c r="I5" s="38"/>
      <c r="K5" s="33"/>
      <c r="L5" s="33"/>
      <c r="M5" s="33"/>
      <c r="N5" s="33"/>
    </row>
    <row r="6" spans="1:14" ht="12.75">
      <c r="A6" s="5" t="s">
        <v>2</v>
      </c>
      <c r="B6" s="44">
        <v>7.59</v>
      </c>
      <c r="C6" s="46">
        <v>16531</v>
      </c>
      <c r="D6" s="42"/>
      <c r="E6" s="40"/>
      <c r="F6" s="48"/>
      <c r="G6" s="80"/>
      <c r="H6" s="37"/>
      <c r="I6" s="38"/>
      <c r="K6" s="33"/>
      <c r="L6" s="33"/>
      <c r="M6" s="33"/>
      <c r="N6" s="33"/>
    </row>
    <row r="7" spans="1:14" ht="12.75">
      <c r="A7" s="5" t="s">
        <v>3</v>
      </c>
      <c r="B7" s="44">
        <v>9.09</v>
      </c>
      <c r="C7" s="46">
        <v>19130</v>
      </c>
      <c r="D7" s="42"/>
      <c r="E7" s="40"/>
      <c r="F7" s="48"/>
      <c r="G7" s="80"/>
      <c r="H7" s="37"/>
      <c r="I7" s="38"/>
      <c r="K7" s="33"/>
      <c r="L7" s="33"/>
      <c r="M7" s="33"/>
      <c r="N7" s="33"/>
    </row>
    <row r="8" spans="1:14" ht="12.75">
      <c r="A8" s="5" t="s">
        <v>4</v>
      </c>
      <c r="B8" s="44">
        <v>11.41</v>
      </c>
      <c r="C8" s="46">
        <v>23150</v>
      </c>
      <c r="D8" s="42">
        <v>1.24</v>
      </c>
      <c r="E8" s="40">
        <v>4221</v>
      </c>
      <c r="F8" s="48"/>
      <c r="G8" s="80"/>
      <c r="H8" s="37"/>
      <c r="I8" s="38"/>
      <c r="K8" s="33"/>
      <c r="L8" s="33"/>
      <c r="M8" s="34"/>
      <c r="N8" s="33"/>
    </row>
    <row r="9" spans="1:14" ht="12.75">
      <c r="A9" s="5" t="s">
        <v>5</v>
      </c>
      <c r="B9" s="44">
        <v>7.8</v>
      </c>
      <c r="C9" s="46">
        <v>16894</v>
      </c>
      <c r="D9" s="42">
        <v>1.01</v>
      </c>
      <c r="E9" s="40">
        <v>4335</v>
      </c>
      <c r="F9" s="48"/>
      <c r="G9" s="80"/>
      <c r="H9" s="37"/>
      <c r="I9" s="38"/>
      <c r="K9" s="33"/>
      <c r="L9" s="33"/>
      <c r="M9" s="33"/>
      <c r="N9" s="33"/>
    </row>
    <row r="10" spans="1:14" ht="12.75">
      <c r="A10" s="5" t="s">
        <v>6</v>
      </c>
      <c r="B10" s="44">
        <v>7.8</v>
      </c>
      <c r="C10" s="46">
        <v>16894</v>
      </c>
      <c r="D10" s="42"/>
      <c r="E10" s="40"/>
      <c r="F10" s="48">
        <v>1</v>
      </c>
      <c r="G10" s="80">
        <v>3540</v>
      </c>
      <c r="H10" s="37"/>
      <c r="I10" s="38"/>
      <c r="K10" s="33"/>
      <c r="L10" s="33"/>
      <c r="M10" s="33"/>
      <c r="N10" s="33"/>
    </row>
    <row r="11" spans="1:14" ht="12.75">
      <c r="A11" s="5" t="s">
        <v>7</v>
      </c>
      <c r="B11" s="44">
        <v>8.38</v>
      </c>
      <c r="C11" s="46">
        <v>17900</v>
      </c>
      <c r="D11" s="42"/>
      <c r="E11" s="40"/>
      <c r="F11" s="48"/>
      <c r="G11" s="80"/>
      <c r="H11" s="37"/>
      <c r="I11" s="38"/>
      <c r="K11" s="33"/>
      <c r="L11" s="33"/>
      <c r="M11" s="33"/>
      <c r="N11" s="33"/>
    </row>
    <row r="12" spans="1:14" ht="12.75">
      <c r="A12" s="5" t="s">
        <v>8</v>
      </c>
      <c r="B12" s="44">
        <v>7.99</v>
      </c>
      <c r="C12" s="46">
        <v>17256</v>
      </c>
      <c r="D12" s="42"/>
      <c r="E12" s="40"/>
      <c r="F12" s="48"/>
      <c r="G12" s="80"/>
      <c r="H12" s="37"/>
      <c r="I12" s="38"/>
      <c r="K12" s="33"/>
      <c r="L12" s="33"/>
      <c r="M12" s="34"/>
      <c r="N12" s="33"/>
    </row>
    <row r="13" spans="1:14" ht="12.75">
      <c r="A13" s="5" t="s">
        <v>9</v>
      </c>
      <c r="B13" s="44">
        <v>8.62</v>
      </c>
      <c r="C13" s="46">
        <v>18348</v>
      </c>
      <c r="D13" s="42"/>
      <c r="E13" s="40"/>
      <c r="F13" s="48"/>
      <c r="G13" s="80"/>
      <c r="H13" s="37"/>
      <c r="I13" s="38"/>
      <c r="K13" s="33"/>
      <c r="L13" s="33"/>
      <c r="M13" s="33"/>
      <c r="N13" s="33"/>
    </row>
    <row r="14" spans="1:14" ht="12.75">
      <c r="A14" s="5" t="s">
        <v>10</v>
      </c>
      <c r="B14" s="44">
        <v>11.64</v>
      </c>
      <c r="C14" s="46">
        <v>23613</v>
      </c>
      <c r="D14" s="42"/>
      <c r="E14" s="40"/>
      <c r="F14" s="48"/>
      <c r="G14" s="80"/>
      <c r="H14" s="37"/>
      <c r="I14" s="38"/>
      <c r="K14" s="33"/>
      <c r="L14" s="33"/>
      <c r="M14" s="33"/>
      <c r="N14" s="33"/>
    </row>
    <row r="15" spans="1:14" ht="12.75">
      <c r="A15" s="6" t="s">
        <v>11</v>
      </c>
      <c r="B15" s="44">
        <v>6.3</v>
      </c>
      <c r="C15" s="46">
        <v>14360</v>
      </c>
      <c r="D15" s="42"/>
      <c r="E15" s="40"/>
      <c r="F15" s="48"/>
      <c r="G15" s="80"/>
      <c r="H15" s="77"/>
      <c r="I15" s="38"/>
      <c r="K15" s="33"/>
      <c r="L15" s="33"/>
      <c r="M15" s="33"/>
      <c r="N15" s="33"/>
    </row>
    <row r="16" spans="1:14" ht="12.75">
      <c r="A16" s="35"/>
      <c r="B16" s="29">
        <f>SUM(B5:B15)</f>
        <v>94.29</v>
      </c>
      <c r="C16" s="30">
        <f>SUM(C4:C15)</f>
        <v>215253</v>
      </c>
      <c r="D16" s="43">
        <f>SUM(D4:D15)</f>
        <v>2.25</v>
      </c>
      <c r="E16" s="21">
        <f>SUM(E4:E15)</f>
        <v>8556</v>
      </c>
      <c r="F16" s="49"/>
      <c r="G16" s="81">
        <f>SUM(G4:G15)</f>
        <v>3540</v>
      </c>
      <c r="H16" s="37"/>
      <c r="I16" s="38"/>
      <c r="K16" s="33"/>
      <c r="L16" s="33"/>
      <c r="M16" s="34"/>
      <c r="N16" s="33"/>
    </row>
    <row r="17" spans="1:14" ht="12.75">
      <c r="A17" s="35" t="s">
        <v>27</v>
      </c>
      <c r="B17" s="12"/>
      <c r="C17" s="36"/>
      <c r="D17" s="12"/>
      <c r="E17" s="36"/>
      <c r="F17" s="12"/>
      <c r="G17" s="82">
        <f>SUM(C16+E16+G16)</f>
        <v>227349</v>
      </c>
      <c r="H17" s="37"/>
      <c r="I17" s="38"/>
      <c r="K17" s="33"/>
      <c r="L17" s="33"/>
      <c r="M17" s="33"/>
      <c r="N17" s="33"/>
    </row>
    <row r="18" spans="1:14" ht="27" customHeight="1">
      <c r="A18" s="109"/>
      <c r="B18" s="110"/>
      <c r="C18" s="110"/>
      <c r="D18" s="123"/>
      <c r="E18" s="141"/>
      <c r="F18" s="123"/>
      <c r="G18" s="123"/>
      <c r="H18" s="124"/>
      <c r="I18" s="83"/>
      <c r="K18" s="137"/>
      <c r="L18" s="33"/>
      <c r="M18" s="138"/>
      <c r="N18" s="33"/>
    </row>
    <row r="19" spans="1:9" ht="12.75" customHeight="1">
      <c r="A19" s="96"/>
      <c r="B19" s="97" t="s">
        <v>18</v>
      </c>
      <c r="C19" s="139"/>
      <c r="D19" s="12"/>
      <c r="E19" s="142"/>
      <c r="F19" s="172" t="s">
        <v>37</v>
      </c>
      <c r="G19" s="173"/>
      <c r="H19" s="174"/>
      <c r="I19" s="175"/>
    </row>
    <row r="20" spans="1:9" ht="13.5">
      <c r="A20" s="92"/>
      <c r="B20" s="8" t="s">
        <v>17</v>
      </c>
      <c r="C20" s="11" t="s">
        <v>19</v>
      </c>
      <c r="D20" s="88"/>
      <c r="E20" s="88"/>
      <c r="F20" s="149" t="s">
        <v>25</v>
      </c>
      <c r="G20" s="150"/>
      <c r="H20" s="151" t="s">
        <v>33</v>
      </c>
      <c r="I20" s="152"/>
    </row>
    <row r="21" spans="1:9" ht="12.75" customHeight="1">
      <c r="A21" s="5" t="s">
        <v>1</v>
      </c>
      <c r="B21" s="50"/>
      <c r="C21" s="51"/>
      <c r="D21" s="143"/>
      <c r="E21" s="108"/>
      <c r="F21" s="4"/>
      <c r="G21" s="4"/>
      <c r="H21" s="131" t="s">
        <v>1</v>
      </c>
      <c r="I21" s="127"/>
    </row>
    <row r="22" spans="1:9" ht="12.75">
      <c r="A22" s="5" t="s">
        <v>0</v>
      </c>
      <c r="B22" s="52">
        <v>1.8</v>
      </c>
      <c r="C22" s="32">
        <v>3343</v>
      </c>
      <c r="D22" s="12"/>
      <c r="E22" s="144"/>
      <c r="F22" s="9"/>
      <c r="G22" s="94"/>
      <c r="H22" s="129" t="s">
        <v>0</v>
      </c>
      <c r="I22" s="130">
        <v>4173</v>
      </c>
    </row>
    <row r="23" spans="1:9" ht="12.75">
      <c r="A23" s="5" t="s">
        <v>2</v>
      </c>
      <c r="B23" s="52"/>
      <c r="C23" s="32"/>
      <c r="D23" s="9"/>
      <c r="E23" s="145"/>
      <c r="F23" s="9">
        <v>7.56</v>
      </c>
      <c r="G23" s="94">
        <v>20412</v>
      </c>
      <c r="H23" s="4" t="s">
        <v>2</v>
      </c>
      <c r="I23" s="76"/>
    </row>
    <row r="24" spans="1:9" ht="12.75">
      <c r="A24" s="5" t="s">
        <v>3</v>
      </c>
      <c r="B24" s="52"/>
      <c r="C24" s="32"/>
      <c r="D24" s="9"/>
      <c r="E24" s="145"/>
      <c r="F24" s="9"/>
      <c r="G24" s="9"/>
      <c r="H24" s="128" t="s">
        <v>3</v>
      </c>
      <c r="I24" s="155"/>
    </row>
    <row r="25" spans="1:9" ht="12.75">
      <c r="A25" s="5" t="s">
        <v>4</v>
      </c>
      <c r="B25" s="52"/>
      <c r="C25" s="32"/>
      <c r="D25" s="9"/>
      <c r="E25" s="145"/>
      <c r="F25" s="9"/>
      <c r="G25" s="9"/>
      <c r="H25" s="129" t="s">
        <v>4</v>
      </c>
      <c r="I25" s="130">
        <v>3913</v>
      </c>
    </row>
    <row r="26" spans="1:9" ht="12.75">
      <c r="A26" s="5" t="s">
        <v>5</v>
      </c>
      <c r="B26" s="52"/>
      <c r="C26" s="32"/>
      <c r="D26" s="9"/>
      <c r="E26" s="145"/>
      <c r="F26" s="9"/>
      <c r="G26" s="9"/>
      <c r="H26" s="4" t="s">
        <v>5</v>
      </c>
      <c r="I26" s="76"/>
    </row>
    <row r="27" spans="1:9" ht="12.75">
      <c r="A27" s="5" t="s">
        <v>6</v>
      </c>
      <c r="B27" s="52"/>
      <c r="C27" s="32"/>
      <c r="D27" s="9"/>
      <c r="E27" s="145"/>
      <c r="F27" s="9"/>
      <c r="G27" s="9"/>
      <c r="H27" s="128" t="s">
        <v>6</v>
      </c>
      <c r="I27" s="127"/>
    </row>
    <row r="28" spans="1:9" ht="12.75">
      <c r="A28" s="5" t="s">
        <v>7</v>
      </c>
      <c r="B28" s="53"/>
      <c r="C28" s="53"/>
      <c r="D28" s="88"/>
      <c r="E28" s="89"/>
      <c r="F28" s="132"/>
      <c r="G28" s="132"/>
      <c r="H28" s="129" t="s">
        <v>7</v>
      </c>
      <c r="I28" s="130">
        <v>4240.5</v>
      </c>
    </row>
    <row r="29" spans="1:9" ht="12.75">
      <c r="A29" s="5" t="s">
        <v>8</v>
      </c>
      <c r="B29" s="52"/>
      <c r="C29" s="52"/>
      <c r="D29" s="135"/>
      <c r="E29" s="144"/>
      <c r="F29" s="9"/>
      <c r="G29" s="9"/>
      <c r="H29" s="4" t="s">
        <v>8</v>
      </c>
      <c r="I29" s="76"/>
    </row>
    <row r="30" spans="1:9" ht="12.75">
      <c r="A30" s="5" t="s">
        <v>9</v>
      </c>
      <c r="B30" s="23">
        <v>2.84</v>
      </c>
      <c r="C30" s="54">
        <v>4345.5</v>
      </c>
      <c r="D30" s="12"/>
      <c r="E30" s="144"/>
      <c r="F30" s="133"/>
      <c r="G30" s="134"/>
      <c r="H30" s="128" t="s">
        <v>9</v>
      </c>
      <c r="I30" s="127"/>
    </row>
    <row r="31" spans="1:9" ht="12.75">
      <c r="A31" s="5" t="s">
        <v>10</v>
      </c>
      <c r="B31" s="50"/>
      <c r="C31" s="51"/>
      <c r="D31" s="4"/>
      <c r="E31" s="146"/>
      <c r="F31" s="9"/>
      <c r="G31" s="9"/>
      <c r="H31" s="129" t="s">
        <v>10</v>
      </c>
      <c r="I31" s="130">
        <v>6027.5</v>
      </c>
    </row>
    <row r="32" spans="1:9" ht="12.75">
      <c r="A32" s="98" t="s">
        <v>11</v>
      </c>
      <c r="B32" s="99"/>
      <c r="C32" s="100"/>
      <c r="D32" s="128"/>
      <c r="E32" s="147"/>
      <c r="F32" s="9"/>
      <c r="G32" s="9"/>
      <c r="H32" s="4" t="s">
        <v>11</v>
      </c>
      <c r="I32" s="76"/>
    </row>
    <row r="33" spans="1:9" ht="12.75">
      <c r="A33" s="22" t="s">
        <v>24</v>
      </c>
      <c r="B33" s="23">
        <f>SUM(B20:B31)</f>
        <v>4.64</v>
      </c>
      <c r="C33" s="153">
        <f>SUM(C20:C31)</f>
        <v>7688.5</v>
      </c>
      <c r="D33" s="12"/>
      <c r="E33" s="148"/>
      <c r="F33" s="74">
        <f>SUM(F20:F31)</f>
        <v>7.56</v>
      </c>
      <c r="G33" s="75">
        <f>SUM(G20:G31)</f>
        <v>20412</v>
      </c>
      <c r="H33" s="73"/>
      <c r="I33" s="154">
        <f>SUM(I31+I28+I25+I22)</f>
        <v>18354</v>
      </c>
    </row>
    <row r="34" spans="1:9" ht="27" customHeight="1">
      <c r="A34" s="120"/>
      <c r="B34" s="121"/>
      <c r="C34" s="112"/>
      <c r="D34" s="121"/>
      <c r="E34" s="122"/>
      <c r="F34" s="3"/>
      <c r="G34" s="3"/>
      <c r="H34" s="125"/>
      <c r="I34" s="15"/>
    </row>
    <row r="35" spans="1:9" ht="12.75" customHeight="1">
      <c r="A35" s="101"/>
      <c r="B35" s="28" t="s">
        <v>21</v>
      </c>
      <c r="C35" s="102"/>
      <c r="D35" s="103" t="s">
        <v>22</v>
      </c>
      <c r="E35" s="104"/>
      <c r="F35" s="105" t="s">
        <v>23</v>
      </c>
      <c r="G35" s="106"/>
      <c r="H35" s="65" t="s">
        <v>34</v>
      </c>
      <c r="I35" s="66"/>
    </row>
    <row r="36" spans="1:9" ht="12.75" customHeight="1">
      <c r="A36" s="1"/>
      <c r="B36" s="14" t="s">
        <v>17</v>
      </c>
      <c r="C36" s="107" t="s">
        <v>19</v>
      </c>
      <c r="D36" s="14" t="s">
        <v>17</v>
      </c>
      <c r="E36" s="107" t="s">
        <v>19</v>
      </c>
      <c r="F36" s="14" t="s">
        <v>17</v>
      </c>
      <c r="G36" s="107" t="s">
        <v>19</v>
      </c>
      <c r="H36" s="108" t="s">
        <v>17</v>
      </c>
      <c r="I36" s="16" t="s">
        <v>19</v>
      </c>
    </row>
    <row r="37" spans="1:9" ht="12.75" customHeight="1">
      <c r="A37" s="5" t="s">
        <v>1</v>
      </c>
      <c r="B37" s="41">
        <v>0.134</v>
      </c>
      <c r="C37" s="39">
        <v>1104</v>
      </c>
      <c r="D37" s="47"/>
      <c r="E37" s="55"/>
      <c r="F37" s="59"/>
      <c r="G37" s="60"/>
      <c r="H37" s="67"/>
      <c r="I37" s="68"/>
    </row>
    <row r="38" spans="1:9" ht="12.75" customHeight="1">
      <c r="A38" s="5" t="s">
        <v>0</v>
      </c>
      <c r="B38" s="42">
        <v>0.178</v>
      </c>
      <c r="C38" s="40">
        <v>1416</v>
      </c>
      <c r="D38" s="48">
        <v>0.485</v>
      </c>
      <c r="E38" s="56" t="s">
        <v>26</v>
      </c>
      <c r="F38" s="44">
        <v>1.161</v>
      </c>
      <c r="G38" s="61" t="s">
        <v>26</v>
      </c>
      <c r="H38" s="69"/>
      <c r="I38" s="70"/>
    </row>
    <row r="39" spans="1:9" ht="12.75">
      <c r="A39" s="5" t="s">
        <v>2</v>
      </c>
      <c r="B39" s="42">
        <v>0.175</v>
      </c>
      <c r="C39" s="40">
        <v>1416</v>
      </c>
      <c r="D39" s="48"/>
      <c r="E39" s="56"/>
      <c r="F39" s="44"/>
      <c r="G39" s="61"/>
      <c r="H39" s="69"/>
      <c r="I39" s="70"/>
    </row>
    <row r="40" spans="1:9" ht="12.75">
      <c r="A40" s="5" t="s">
        <v>3</v>
      </c>
      <c r="B40" s="42">
        <v>0.176</v>
      </c>
      <c r="C40" s="40">
        <v>1416</v>
      </c>
      <c r="D40" s="48">
        <v>0.521</v>
      </c>
      <c r="E40" s="56" t="s">
        <v>26</v>
      </c>
      <c r="F40" s="44">
        <v>0.217</v>
      </c>
      <c r="G40" s="61" t="s">
        <v>26</v>
      </c>
      <c r="H40" s="69"/>
      <c r="I40" s="70"/>
    </row>
    <row r="41" spans="1:9" ht="12.75">
      <c r="A41" s="5" t="s">
        <v>4</v>
      </c>
      <c r="B41" s="42">
        <v>0.274</v>
      </c>
      <c r="C41" s="40">
        <v>1983</v>
      </c>
      <c r="D41" s="48"/>
      <c r="E41" s="56"/>
      <c r="F41" s="44"/>
      <c r="G41" s="61"/>
      <c r="H41" s="69">
        <v>0.316</v>
      </c>
      <c r="I41" s="70">
        <v>3588</v>
      </c>
    </row>
    <row r="42" spans="1:9" ht="12.75">
      <c r="A42" s="5" t="s">
        <v>5</v>
      </c>
      <c r="B42" s="42">
        <v>0.293</v>
      </c>
      <c r="C42" s="40">
        <v>1747</v>
      </c>
      <c r="D42" s="48"/>
      <c r="E42" s="56"/>
      <c r="F42" s="44"/>
      <c r="G42" s="61"/>
      <c r="H42" s="69"/>
      <c r="I42" s="70"/>
    </row>
    <row r="43" spans="1:9" ht="12.75">
      <c r="A43" s="5" t="s">
        <v>6</v>
      </c>
      <c r="B43" s="42">
        <v>0.267</v>
      </c>
      <c r="C43" s="40">
        <v>1842</v>
      </c>
      <c r="D43" s="48"/>
      <c r="E43" s="56"/>
      <c r="F43" s="44"/>
      <c r="G43" s="61"/>
      <c r="H43" s="69"/>
      <c r="I43" s="70"/>
    </row>
    <row r="44" spans="1:9" ht="12.75">
      <c r="A44" s="5" t="s">
        <v>7</v>
      </c>
      <c r="B44" s="42">
        <v>0.277</v>
      </c>
      <c r="C44" s="40">
        <v>1416</v>
      </c>
      <c r="D44" s="48">
        <v>0.979</v>
      </c>
      <c r="E44" s="56" t="s">
        <v>26</v>
      </c>
      <c r="F44" s="44">
        <v>0.351</v>
      </c>
      <c r="G44" s="61" t="s">
        <v>26</v>
      </c>
      <c r="H44" s="69"/>
      <c r="I44" s="70"/>
    </row>
    <row r="45" spans="1:9" ht="12.75">
      <c r="A45" s="5" t="s">
        <v>8</v>
      </c>
      <c r="B45" s="42">
        <v>0.279</v>
      </c>
      <c r="C45" s="40">
        <v>1669</v>
      </c>
      <c r="D45" s="48"/>
      <c r="E45" s="56"/>
      <c r="F45" s="44"/>
      <c r="G45" s="61"/>
      <c r="H45" s="69"/>
      <c r="I45" s="70"/>
    </row>
    <row r="46" spans="1:9" ht="12.75">
      <c r="A46" s="5" t="s">
        <v>9</v>
      </c>
      <c r="B46" s="42">
        <v>0.464</v>
      </c>
      <c r="C46" s="40">
        <v>2549</v>
      </c>
      <c r="D46" s="48">
        <v>0.645</v>
      </c>
      <c r="E46" s="56" t="s">
        <v>26</v>
      </c>
      <c r="F46" s="44">
        <v>0.645</v>
      </c>
      <c r="G46" s="61" t="s">
        <v>26</v>
      </c>
      <c r="H46" s="69">
        <v>0.44</v>
      </c>
      <c r="I46" s="70">
        <v>3261</v>
      </c>
    </row>
    <row r="47" spans="1:9" ht="12.75">
      <c r="A47" s="5" t="s">
        <v>10</v>
      </c>
      <c r="B47" s="42">
        <v>0.231</v>
      </c>
      <c r="C47" s="40">
        <v>1699</v>
      </c>
      <c r="D47" s="48"/>
      <c r="E47" s="56"/>
      <c r="F47" s="44"/>
      <c r="G47" s="61"/>
      <c r="H47" s="69"/>
      <c r="I47" s="70"/>
    </row>
    <row r="48" spans="1:9" ht="12.75">
      <c r="A48" s="6" t="s">
        <v>11</v>
      </c>
      <c r="B48" s="42">
        <v>0.236</v>
      </c>
      <c r="C48" s="40">
        <v>1699</v>
      </c>
      <c r="D48" s="48"/>
      <c r="E48" s="57"/>
      <c r="F48" s="62"/>
      <c r="G48" s="61"/>
      <c r="H48" s="69"/>
      <c r="I48" s="70"/>
    </row>
    <row r="49" spans="1:9" ht="12.75">
      <c r="A49" s="6" t="s">
        <v>24</v>
      </c>
      <c r="B49" s="43">
        <f>SUM(B37:B48)</f>
        <v>2.984</v>
      </c>
      <c r="C49" s="21">
        <f>SUM(C37:C48)</f>
        <v>19956</v>
      </c>
      <c r="D49" s="49">
        <f>SUM(D37:D48)</f>
        <v>2.63</v>
      </c>
      <c r="E49" s="58">
        <f>SUM(E37:E48)</f>
        <v>0</v>
      </c>
      <c r="F49" s="63">
        <f>SUM(F37:F48)</f>
        <v>2.374</v>
      </c>
      <c r="G49" s="64">
        <f>SUM(G38:G48)</f>
        <v>0</v>
      </c>
      <c r="H49" s="71">
        <f>SUM(H37:H48)</f>
        <v>0.756</v>
      </c>
      <c r="I49" s="72">
        <f>SUM(I37:I48)</f>
        <v>6849</v>
      </c>
    </row>
    <row r="50" spans="1:9" ht="12.75">
      <c r="A50" s="7" t="s">
        <v>28</v>
      </c>
      <c r="B50" s="7"/>
      <c r="C50" s="7"/>
      <c r="D50" s="7"/>
      <c r="E50" s="7"/>
      <c r="F50" s="7"/>
      <c r="G50" s="7"/>
      <c r="H50" s="7"/>
      <c r="I50" s="168">
        <f>SUM(C49+E49+G49+I49)</f>
        <v>26805</v>
      </c>
    </row>
    <row r="51" spans="1:9" ht="12.75">
      <c r="A51" s="7" t="s">
        <v>13</v>
      </c>
      <c r="B51" s="7"/>
      <c r="C51" s="7"/>
      <c r="D51" s="7"/>
      <c r="E51" s="7"/>
      <c r="F51" s="7"/>
      <c r="G51" s="7"/>
      <c r="H51" s="7"/>
      <c r="I51" s="169">
        <v>10315</v>
      </c>
    </row>
    <row r="52" spans="1:9" ht="12.75">
      <c r="A52" s="170" t="s">
        <v>29</v>
      </c>
      <c r="B52" s="170"/>
      <c r="C52" s="170"/>
      <c r="D52" s="170"/>
      <c r="E52" s="170"/>
      <c r="F52" s="170"/>
      <c r="G52" s="170"/>
      <c r="H52" s="171"/>
      <c r="I52" s="159">
        <f>SUM(I50:I51)</f>
        <v>37120</v>
      </c>
    </row>
    <row r="53" spans="1:9" ht="21.75" customHeight="1">
      <c r="A53" s="160" t="s">
        <v>35</v>
      </c>
      <c r="B53" s="161"/>
      <c r="C53" s="161"/>
      <c r="D53" s="161"/>
      <c r="E53" s="161"/>
      <c r="F53" s="161"/>
      <c r="G53" s="161"/>
      <c r="H53" s="161"/>
      <c r="I53" s="164"/>
    </row>
    <row r="54" spans="1:9" ht="26.25" customHeight="1">
      <c r="A54" s="166" t="s">
        <v>36</v>
      </c>
      <c r="B54" s="167"/>
      <c r="C54" s="167"/>
      <c r="D54" s="167"/>
      <c r="E54" s="167"/>
      <c r="F54" s="167"/>
      <c r="G54" s="167"/>
      <c r="H54" s="167"/>
      <c r="I54" s="165">
        <f>SUM(I52+C33+G17)</f>
        <v>272157.5</v>
      </c>
    </row>
    <row r="55" spans="1:9" ht="13.5" customHeight="1" hidden="1">
      <c r="A55" s="162"/>
      <c r="B55" s="163"/>
      <c r="C55" s="163"/>
      <c r="D55" s="163"/>
      <c r="E55" s="163"/>
      <c r="F55" s="163"/>
      <c r="G55" s="163"/>
      <c r="H55" s="163"/>
      <c r="I55" s="15"/>
    </row>
    <row r="56" spans="1:9" ht="12.75" customHeight="1">
      <c r="A56" s="84"/>
      <c r="B56" s="84"/>
      <c r="C56" s="84"/>
      <c r="D56" s="84"/>
      <c r="E56" s="84"/>
      <c r="F56" s="84"/>
      <c r="G56" s="84"/>
      <c r="H56" s="84"/>
      <c r="I56" s="85"/>
    </row>
    <row r="57" spans="1:9" ht="12.75" customHeight="1">
      <c r="A57" s="84"/>
      <c r="B57" s="84"/>
      <c r="C57" s="84"/>
      <c r="D57" s="84"/>
      <c r="E57" s="84"/>
      <c r="F57" s="84"/>
      <c r="G57" s="84"/>
      <c r="H57" s="84"/>
      <c r="I57" s="85"/>
    </row>
    <row r="58" spans="1:8" ht="12.75">
      <c r="A58" s="84"/>
      <c r="B58" s="33"/>
      <c r="C58" s="33"/>
      <c r="D58" s="84"/>
      <c r="E58" s="33"/>
      <c r="F58" s="84"/>
      <c r="G58" s="33"/>
      <c r="H58" s="84"/>
    </row>
  </sheetData>
  <sheetProtection/>
  <printOptions/>
  <pageMargins left="0.42" right="0.41" top="0.7" bottom="0.76" header="0.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43">
      <selection activeCell="J63" sqref="J63"/>
    </sheetView>
  </sheetViews>
  <sheetFormatPr defaultColWidth="9.140625" defaultRowHeight="12.75"/>
  <cols>
    <col min="1" max="1" width="8.421875" style="0" customWidth="1"/>
    <col min="2" max="2" width="8.8515625" style="0" customWidth="1"/>
    <col min="3" max="3" width="9.7109375" style="0" customWidth="1"/>
    <col min="4" max="4" width="9.57421875" style="0" customWidth="1"/>
    <col min="5" max="5" width="9.421875" style="0" customWidth="1"/>
    <col min="6" max="7" width="9.140625" style="0" customWidth="1"/>
    <col min="8" max="8" width="10.7109375" style="0" customWidth="1"/>
    <col min="9" max="9" width="8.7109375" style="0" customWidth="1"/>
    <col min="10" max="10" width="11.57421875" style="0" customWidth="1"/>
  </cols>
  <sheetData>
    <row r="1" spans="1:15" ht="18" customHeight="1">
      <c r="A1" s="969" t="s">
        <v>125</v>
      </c>
      <c r="B1" s="970"/>
      <c r="C1" s="970"/>
      <c r="D1" s="970"/>
      <c r="E1" s="970"/>
      <c r="F1" s="970"/>
      <c r="G1" s="970"/>
      <c r="H1" s="970"/>
      <c r="I1" s="970"/>
      <c r="J1" s="971"/>
      <c r="K1" s="675"/>
      <c r="L1" s="675"/>
      <c r="M1" s="675"/>
      <c r="N1" s="675"/>
      <c r="O1" s="675"/>
    </row>
    <row r="2" spans="1:15" ht="18.75" customHeight="1">
      <c r="A2" s="974" t="s">
        <v>130</v>
      </c>
      <c r="B2" s="1002" t="s">
        <v>132</v>
      </c>
      <c r="C2" s="1003"/>
      <c r="D2" s="713" t="s">
        <v>155</v>
      </c>
      <c r="E2" s="684" t="s">
        <v>154</v>
      </c>
      <c r="F2" s="997" t="s">
        <v>122</v>
      </c>
      <c r="G2" s="998"/>
      <c r="H2" s="958" t="s">
        <v>123</v>
      </c>
      <c r="I2" s="959"/>
      <c r="J2" s="960"/>
      <c r="K2" s="675"/>
      <c r="L2" s="675"/>
      <c r="M2" s="675"/>
      <c r="N2" s="675"/>
      <c r="O2" s="675"/>
    </row>
    <row r="3" spans="1:15" ht="12.75" customHeight="1">
      <c r="A3" s="975"/>
      <c r="B3" s="963" t="s">
        <v>126</v>
      </c>
      <c r="C3" s="965" t="s">
        <v>127</v>
      </c>
      <c r="D3" s="967" t="s">
        <v>126</v>
      </c>
      <c r="E3" s="986" t="s">
        <v>127</v>
      </c>
      <c r="F3" s="988" t="s">
        <v>126</v>
      </c>
      <c r="G3" s="990" t="s">
        <v>127</v>
      </c>
      <c r="H3" s="961" t="s">
        <v>126</v>
      </c>
      <c r="I3" s="962"/>
      <c r="J3" s="992" t="s">
        <v>127</v>
      </c>
      <c r="K3" s="675"/>
      <c r="L3" s="675"/>
      <c r="M3" s="675"/>
      <c r="N3" s="675"/>
      <c r="O3" s="675"/>
    </row>
    <row r="4" spans="1:15" ht="21.75" customHeight="1">
      <c r="A4" s="976"/>
      <c r="B4" s="964"/>
      <c r="C4" s="966"/>
      <c r="D4" s="968"/>
      <c r="E4" s="987"/>
      <c r="F4" s="989"/>
      <c r="G4" s="991"/>
      <c r="H4" s="705" t="s">
        <v>129</v>
      </c>
      <c r="I4" s="706" t="s">
        <v>128</v>
      </c>
      <c r="J4" s="993"/>
      <c r="K4" s="675"/>
      <c r="L4" s="675"/>
      <c r="M4" s="675"/>
      <c r="N4" s="675"/>
      <c r="O4" s="675"/>
    </row>
    <row r="5" spans="1:15" ht="12.75">
      <c r="A5" s="648" t="s">
        <v>138</v>
      </c>
      <c r="B5" s="678">
        <v>10.22</v>
      </c>
      <c r="C5" s="679">
        <v>19692</v>
      </c>
      <c r="D5" s="714">
        <v>0.103</v>
      </c>
      <c r="E5" s="682"/>
      <c r="F5" s="686"/>
      <c r="G5" s="687"/>
      <c r="H5" s="690"/>
      <c r="I5" s="691"/>
      <c r="J5" s="707"/>
      <c r="K5" s="675"/>
      <c r="L5" s="675"/>
      <c r="M5" s="675"/>
      <c r="N5" s="675"/>
      <c r="O5" s="675"/>
    </row>
    <row r="6" spans="1:15" ht="12.75">
      <c r="A6" s="648" t="s">
        <v>139</v>
      </c>
      <c r="B6" s="678">
        <v>9.55</v>
      </c>
      <c r="C6" s="679">
        <v>18401</v>
      </c>
      <c r="D6" s="715">
        <v>0.085</v>
      </c>
      <c r="E6" s="683"/>
      <c r="F6" s="688"/>
      <c r="G6" s="689"/>
      <c r="H6" s="692"/>
      <c r="I6" s="691"/>
      <c r="J6" s="707"/>
      <c r="K6" s="675"/>
      <c r="L6" s="675"/>
      <c r="M6" s="675"/>
      <c r="N6" s="675"/>
      <c r="O6" s="675"/>
    </row>
    <row r="7" spans="1:15" ht="12.75">
      <c r="A7" s="648" t="s">
        <v>140</v>
      </c>
      <c r="B7" s="678">
        <v>9.3</v>
      </c>
      <c r="C7" s="679">
        <v>17920</v>
      </c>
      <c r="D7" s="715">
        <v>0.107</v>
      </c>
      <c r="E7" s="683">
        <v>8712</v>
      </c>
      <c r="F7" s="688"/>
      <c r="G7" s="689"/>
      <c r="H7" s="692"/>
      <c r="I7" s="691"/>
      <c r="J7" s="707"/>
      <c r="K7" s="675"/>
      <c r="L7" s="675"/>
      <c r="M7" s="675"/>
      <c r="N7" s="675"/>
      <c r="O7" s="675"/>
    </row>
    <row r="8" spans="1:15" ht="12.75">
      <c r="A8" s="648" t="s">
        <v>142</v>
      </c>
      <c r="B8" s="678">
        <v>16.03</v>
      </c>
      <c r="C8" s="679">
        <v>30888</v>
      </c>
      <c r="D8" s="715">
        <v>0.295</v>
      </c>
      <c r="E8" s="683"/>
      <c r="F8" s="688">
        <v>3</v>
      </c>
      <c r="G8" s="689">
        <v>5445</v>
      </c>
      <c r="H8" s="692"/>
      <c r="I8" s="691"/>
      <c r="J8" s="707"/>
      <c r="K8" s="675"/>
      <c r="L8" s="675"/>
      <c r="M8" s="675"/>
      <c r="N8" s="675"/>
      <c r="O8" s="675"/>
    </row>
    <row r="9" spans="1:15" ht="12.75">
      <c r="A9" s="648" t="s">
        <v>141</v>
      </c>
      <c r="B9" s="678">
        <v>11.12</v>
      </c>
      <c r="C9" s="679">
        <v>21427</v>
      </c>
      <c r="D9" s="715">
        <v>0.076</v>
      </c>
      <c r="E9" s="683"/>
      <c r="F9" s="688"/>
      <c r="G9" s="689"/>
      <c r="H9" s="692">
        <v>0.68</v>
      </c>
      <c r="I9" s="691"/>
      <c r="J9" s="707">
        <v>848</v>
      </c>
      <c r="K9" s="675"/>
      <c r="L9" s="675"/>
      <c r="M9" s="675"/>
      <c r="N9" s="675"/>
      <c r="O9" s="675"/>
    </row>
    <row r="10" spans="1:15" ht="12.75">
      <c r="A10" s="648" t="s">
        <v>143</v>
      </c>
      <c r="B10" s="678">
        <v>10.79</v>
      </c>
      <c r="C10" s="679">
        <v>20791</v>
      </c>
      <c r="D10" s="715">
        <v>0.134</v>
      </c>
      <c r="E10" s="683"/>
      <c r="F10" s="688"/>
      <c r="G10" s="689"/>
      <c r="H10" s="692"/>
      <c r="I10" s="691"/>
      <c r="J10" s="707"/>
      <c r="K10" s="675"/>
      <c r="L10" s="675"/>
      <c r="M10" s="675"/>
      <c r="N10" s="675"/>
      <c r="O10" s="675"/>
    </row>
    <row r="11" spans="1:15" ht="12.75">
      <c r="A11" s="648" t="s">
        <v>144</v>
      </c>
      <c r="B11" s="678">
        <v>9.48</v>
      </c>
      <c r="C11" s="679">
        <v>18267</v>
      </c>
      <c r="D11" s="715">
        <v>0.174</v>
      </c>
      <c r="E11" s="683"/>
      <c r="F11" s="688"/>
      <c r="G11" s="689"/>
      <c r="H11" s="693">
        <v>3.24</v>
      </c>
      <c r="I11" s="691">
        <v>0.54</v>
      </c>
      <c r="J11" s="707">
        <v>4696</v>
      </c>
      <c r="K11" s="675"/>
      <c r="L11" s="675"/>
      <c r="M11" s="675"/>
      <c r="N11" s="675"/>
      <c r="O11" s="675"/>
    </row>
    <row r="12" spans="1:15" ht="12.75">
      <c r="A12" s="648" t="s">
        <v>145</v>
      </c>
      <c r="B12" s="678">
        <v>10.09</v>
      </c>
      <c r="C12" s="679">
        <v>19442</v>
      </c>
      <c r="D12" s="715">
        <v>0.159</v>
      </c>
      <c r="E12" s="683"/>
      <c r="F12" s="688"/>
      <c r="G12" s="689"/>
      <c r="H12" s="692">
        <v>2.48</v>
      </c>
      <c r="I12" s="691"/>
      <c r="J12" s="707">
        <v>3094</v>
      </c>
      <c r="K12" s="675"/>
      <c r="L12" s="675"/>
      <c r="M12" s="675"/>
      <c r="N12" s="675"/>
      <c r="O12" s="675"/>
    </row>
    <row r="13" spans="1:15" ht="12.75">
      <c r="A13" s="648" t="s">
        <v>146</v>
      </c>
      <c r="B13" s="678">
        <v>15.26</v>
      </c>
      <c r="C13" s="679">
        <v>29404</v>
      </c>
      <c r="D13" s="715">
        <v>0.25</v>
      </c>
      <c r="E13" s="683"/>
      <c r="F13" s="688"/>
      <c r="G13" s="689"/>
      <c r="H13" s="692">
        <v>1.3</v>
      </c>
      <c r="I13" s="691"/>
      <c r="J13" s="707">
        <v>1622</v>
      </c>
      <c r="K13" s="675"/>
      <c r="L13" s="675"/>
      <c r="M13" s="675"/>
      <c r="N13" s="675"/>
      <c r="O13" s="675"/>
    </row>
    <row r="14" spans="1:15" ht="12.75">
      <c r="A14" s="648" t="s">
        <v>147</v>
      </c>
      <c r="B14" s="678">
        <v>10.02</v>
      </c>
      <c r="C14" s="679">
        <v>19308</v>
      </c>
      <c r="D14" s="715">
        <v>0.148</v>
      </c>
      <c r="E14" s="683"/>
      <c r="F14" s="688"/>
      <c r="G14" s="689"/>
      <c r="H14" s="692">
        <v>1.58</v>
      </c>
      <c r="I14" s="691">
        <v>0.25</v>
      </c>
      <c r="J14" s="707">
        <v>1971</v>
      </c>
      <c r="K14" s="675"/>
      <c r="L14" s="675"/>
      <c r="M14" s="675"/>
      <c r="N14" s="675"/>
      <c r="O14" s="675"/>
    </row>
    <row r="15" spans="1:15" ht="12.75">
      <c r="A15" s="648" t="s">
        <v>148</v>
      </c>
      <c r="B15" s="678">
        <v>10.35</v>
      </c>
      <c r="C15" s="679">
        <v>19944</v>
      </c>
      <c r="D15" s="715">
        <v>0.297</v>
      </c>
      <c r="E15" s="683"/>
      <c r="F15" s="688"/>
      <c r="G15" s="689"/>
      <c r="H15" s="692">
        <v>1.46</v>
      </c>
      <c r="I15" s="694"/>
      <c r="J15" s="707">
        <v>1822</v>
      </c>
      <c r="K15" s="675"/>
      <c r="L15" s="675"/>
      <c r="M15" s="675"/>
      <c r="N15" s="675"/>
      <c r="O15" s="675"/>
    </row>
    <row r="16" spans="1:15" ht="12.75">
      <c r="A16" s="648" t="s">
        <v>149</v>
      </c>
      <c r="B16" s="678">
        <v>9.96</v>
      </c>
      <c r="C16" s="679">
        <v>19192</v>
      </c>
      <c r="D16" s="715">
        <v>0.111</v>
      </c>
      <c r="E16" s="683"/>
      <c r="F16" s="688"/>
      <c r="G16" s="689"/>
      <c r="H16" s="692">
        <v>1.1</v>
      </c>
      <c r="I16" s="695"/>
      <c r="J16" s="707">
        <v>1372</v>
      </c>
      <c r="K16" s="675"/>
      <c r="L16" s="675"/>
      <c r="M16" s="675"/>
      <c r="N16" s="675"/>
      <c r="O16" s="675"/>
    </row>
    <row r="17" spans="1:15" ht="12.75">
      <c r="A17" s="708" t="s">
        <v>150</v>
      </c>
      <c r="B17" s="680">
        <f aca="true" t="shared" si="0" ref="B17:J17">SUM(B5:B16)</f>
        <v>132.17000000000002</v>
      </c>
      <c r="C17" s="681">
        <f t="shared" si="0"/>
        <v>254676</v>
      </c>
      <c r="D17" s="713">
        <f t="shared" si="0"/>
        <v>1.9389999999999998</v>
      </c>
      <c r="E17" s="685">
        <f t="shared" si="0"/>
        <v>8712</v>
      </c>
      <c r="F17" s="700">
        <f t="shared" si="0"/>
        <v>3</v>
      </c>
      <c r="G17" s="701">
        <f t="shared" si="0"/>
        <v>5445</v>
      </c>
      <c r="H17" s="692">
        <f t="shared" si="0"/>
        <v>11.840000000000002</v>
      </c>
      <c r="I17" s="691">
        <f t="shared" si="0"/>
        <v>0.79</v>
      </c>
      <c r="J17" s="709">
        <f t="shared" si="0"/>
        <v>15425</v>
      </c>
      <c r="K17" s="675"/>
      <c r="L17" s="675"/>
      <c r="M17" s="675"/>
      <c r="N17" s="675"/>
      <c r="O17" s="675"/>
    </row>
    <row r="18" spans="1:15" ht="19.5" customHeight="1">
      <c r="A18" s="974" t="s">
        <v>130</v>
      </c>
      <c r="B18" s="1000" t="s">
        <v>118</v>
      </c>
      <c r="C18" s="1001"/>
      <c r="D18" s="954" t="s">
        <v>119</v>
      </c>
      <c r="E18" s="955"/>
      <c r="F18" s="985" t="s">
        <v>120</v>
      </c>
      <c r="G18" s="985"/>
      <c r="H18" s="956" t="s">
        <v>152</v>
      </c>
      <c r="I18" s="956"/>
      <c r="J18" s="957"/>
      <c r="K18" s="675"/>
      <c r="L18" s="675"/>
      <c r="M18" s="675"/>
      <c r="N18" s="675"/>
      <c r="O18" s="675"/>
    </row>
    <row r="19" spans="1:10" ht="12.75">
      <c r="A19" s="976"/>
      <c r="B19" s="702" t="s">
        <v>126</v>
      </c>
      <c r="C19" s="657" t="s">
        <v>127</v>
      </c>
      <c r="D19" s="601" t="s">
        <v>126</v>
      </c>
      <c r="E19" s="703" t="s">
        <v>127</v>
      </c>
      <c r="F19" s="658" t="s">
        <v>126</v>
      </c>
      <c r="G19" s="658" t="s">
        <v>127</v>
      </c>
      <c r="H19" s="1004" t="s">
        <v>136</v>
      </c>
      <c r="I19" s="1005"/>
      <c r="J19" s="704" t="s">
        <v>137</v>
      </c>
    </row>
    <row r="20" spans="1:10" ht="12.75">
      <c r="A20" s="648" t="s">
        <v>138</v>
      </c>
      <c r="B20" s="676"/>
      <c r="C20" s="677"/>
      <c r="D20" s="574"/>
      <c r="E20" s="555"/>
      <c r="F20" s="605"/>
      <c r="G20" s="605"/>
      <c r="H20" s="612" t="s">
        <v>1</v>
      </c>
      <c r="I20" s="611"/>
      <c r="J20" s="650"/>
    </row>
    <row r="21" spans="1:10" ht="12.75">
      <c r="A21" s="648" t="s">
        <v>139</v>
      </c>
      <c r="B21" s="676"/>
      <c r="C21" s="677"/>
      <c r="D21" s="575"/>
      <c r="E21" s="556"/>
      <c r="F21" s="606"/>
      <c r="G21" s="607"/>
      <c r="H21" s="613" t="s">
        <v>0</v>
      </c>
      <c r="I21" s="614"/>
      <c r="J21" s="650">
        <v>15604</v>
      </c>
    </row>
    <row r="22" spans="1:10" ht="12.75">
      <c r="A22" s="648" t="s">
        <v>140</v>
      </c>
      <c r="B22" s="676"/>
      <c r="C22" s="677"/>
      <c r="D22" s="574"/>
      <c r="E22" s="557"/>
      <c r="F22" s="605"/>
      <c r="G22" s="608"/>
      <c r="H22" s="615" t="s">
        <v>2</v>
      </c>
      <c r="I22" s="616"/>
      <c r="J22" s="649"/>
    </row>
    <row r="23" spans="1:10" ht="12.75">
      <c r="A23" s="648" t="s">
        <v>142</v>
      </c>
      <c r="B23" s="676"/>
      <c r="C23" s="677"/>
      <c r="D23" s="574"/>
      <c r="E23" s="557"/>
      <c r="F23" s="605"/>
      <c r="G23" s="605"/>
      <c r="H23" s="617" t="s">
        <v>3</v>
      </c>
      <c r="I23" s="618"/>
      <c r="J23" s="651"/>
    </row>
    <row r="24" spans="1:10" ht="12.75">
      <c r="A24" s="648" t="s">
        <v>141</v>
      </c>
      <c r="B24" s="676">
        <v>1.24</v>
      </c>
      <c r="C24" s="677">
        <v>2945</v>
      </c>
      <c r="D24" s="574"/>
      <c r="E24" s="557"/>
      <c r="F24" s="605"/>
      <c r="G24" s="605"/>
      <c r="H24" s="619" t="s">
        <v>4</v>
      </c>
      <c r="I24" s="620"/>
      <c r="J24" s="651">
        <v>19502</v>
      </c>
    </row>
    <row r="25" spans="1:10" ht="12.75">
      <c r="A25" s="648" t="s">
        <v>143</v>
      </c>
      <c r="B25" s="676"/>
      <c r="C25" s="677"/>
      <c r="D25" s="574"/>
      <c r="E25" s="557"/>
      <c r="F25" s="605"/>
      <c r="G25" s="605"/>
      <c r="H25" s="621" t="s">
        <v>5</v>
      </c>
      <c r="I25" s="616"/>
      <c r="J25" s="652"/>
    </row>
    <row r="26" spans="1:10" ht="12.75">
      <c r="A26" s="648" t="s">
        <v>144</v>
      </c>
      <c r="B26" s="676"/>
      <c r="C26" s="677"/>
      <c r="D26" s="574"/>
      <c r="E26" s="557"/>
      <c r="F26" s="605"/>
      <c r="G26" s="605"/>
      <c r="H26" s="617" t="s">
        <v>6</v>
      </c>
      <c r="I26" s="611"/>
      <c r="J26" s="652"/>
    </row>
    <row r="27" spans="1:10" ht="12.75">
      <c r="A27" s="648" t="s">
        <v>145</v>
      </c>
      <c r="B27" s="676"/>
      <c r="C27" s="677"/>
      <c r="D27" s="574"/>
      <c r="E27" s="557"/>
      <c r="F27" s="605"/>
      <c r="G27" s="605"/>
      <c r="H27" s="619" t="s">
        <v>7</v>
      </c>
      <c r="I27" s="620"/>
      <c r="J27" s="651">
        <v>17221</v>
      </c>
    </row>
    <row r="28" spans="1:10" ht="12.75">
      <c r="A28" s="648" t="s">
        <v>146</v>
      </c>
      <c r="B28" s="676"/>
      <c r="C28" s="677"/>
      <c r="D28" s="574"/>
      <c r="E28" s="557"/>
      <c r="F28" s="605">
        <v>1.014</v>
      </c>
      <c r="G28" s="605">
        <v>1014</v>
      </c>
      <c r="H28" s="621" t="s">
        <v>8</v>
      </c>
      <c r="I28" s="616"/>
      <c r="J28" s="652"/>
    </row>
    <row r="29" spans="1:10" ht="12.75">
      <c r="A29" s="648" t="s">
        <v>147</v>
      </c>
      <c r="B29" s="676"/>
      <c r="C29" s="677"/>
      <c r="D29" s="574"/>
      <c r="E29" s="557"/>
      <c r="F29" s="609">
        <v>0.773</v>
      </c>
      <c r="G29" s="609">
        <v>773</v>
      </c>
      <c r="H29" s="617" t="s">
        <v>9</v>
      </c>
      <c r="I29" s="611"/>
      <c r="J29" s="652"/>
    </row>
    <row r="30" spans="1:10" ht="12.75">
      <c r="A30" s="648" t="s">
        <v>148</v>
      </c>
      <c r="B30" s="676"/>
      <c r="C30" s="677"/>
      <c r="D30" s="574"/>
      <c r="E30" s="556"/>
      <c r="F30" s="605"/>
      <c r="G30" s="605"/>
      <c r="H30" s="619" t="s">
        <v>10</v>
      </c>
      <c r="I30" s="620"/>
      <c r="J30" s="651">
        <v>19203.5</v>
      </c>
    </row>
    <row r="31" spans="1:10" ht="12.75">
      <c r="A31" s="648" t="s">
        <v>149</v>
      </c>
      <c r="B31" s="676"/>
      <c r="C31" s="677"/>
      <c r="D31" s="711" t="s">
        <v>153</v>
      </c>
      <c r="E31" s="557">
        <v>7751</v>
      </c>
      <c r="F31" s="605"/>
      <c r="G31" s="605"/>
      <c r="H31" s="621" t="s">
        <v>11</v>
      </c>
      <c r="I31" s="622"/>
      <c r="J31" s="652"/>
    </row>
    <row r="32" spans="1:10" ht="12.75">
      <c r="A32" s="708" t="s">
        <v>150</v>
      </c>
      <c r="B32" s="646"/>
      <c r="C32" s="647">
        <f>SUM(C20:C31)</f>
        <v>2945</v>
      </c>
      <c r="D32" s="576" t="s">
        <v>62</v>
      </c>
      <c r="E32" s="558">
        <f>SUM(E20:E31)</f>
        <v>7751</v>
      </c>
      <c r="F32" s="609">
        <f>SUM(F20:F31)</f>
        <v>1.787</v>
      </c>
      <c r="G32" s="610">
        <f>SUM(G20:G31)</f>
        <v>1787</v>
      </c>
      <c r="H32" s="698" t="s">
        <v>150</v>
      </c>
      <c r="I32" s="623"/>
      <c r="J32" s="653">
        <f>SUM(J21:J31)</f>
        <v>71530.5</v>
      </c>
    </row>
    <row r="33" spans="1:13" ht="23.25" customHeight="1">
      <c r="A33" s="972" t="s">
        <v>130</v>
      </c>
      <c r="B33" s="999" t="s">
        <v>131</v>
      </c>
      <c r="C33" s="999"/>
      <c r="D33" s="626" t="s">
        <v>102</v>
      </c>
      <c r="E33" s="627" t="s">
        <v>103</v>
      </c>
      <c r="F33" s="1015" t="s">
        <v>104</v>
      </c>
      <c r="G33" s="1016"/>
      <c r="H33" s="638" t="s">
        <v>117</v>
      </c>
      <c r="I33" s="952" t="s">
        <v>43</v>
      </c>
      <c r="J33" s="953"/>
      <c r="M33" s="598"/>
    </row>
    <row r="34" spans="1:10" ht="12.75">
      <c r="A34" s="973"/>
      <c r="B34" s="625" t="s">
        <v>126</v>
      </c>
      <c r="C34" s="600" t="s">
        <v>127</v>
      </c>
      <c r="D34" s="624" t="s">
        <v>126</v>
      </c>
      <c r="E34" s="599" t="s">
        <v>126</v>
      </c>
      <c r="F34" s="631" t="s">
        <v>126</v>
      </c>
      <c r="G34" s="630" t="s">
        <v>127</v>
      </c>
      <c r="H34" s="639" t="s">
        <v>127</v>
      </c>
      <c r="I34" s="696" t="s">
        <v>126</v>
      </c>
      <c r="J34" s="697" t="s">
        <v>127</v>
      </c>
    </row>
    <row r="35" spans="1:10" ht="12.75">
      <c r="A35" s="648" t="s">
        <v>138</v>
      </c>
      <c r="B35" s="602"/>
      <c r="C35" s="603"/>
      <c r="D35" s="624">
        <v>0.249</v>
      </c>
      <c r="E35" s="628">
        <v>0.108</v>
      </c>
      <c r="F35" s="631">
        <v>0.299</v>
      </c>
      <c r="G35" s="632"/>
      <c r="H35" s="640"/>
      <c r="I35" s="644">
        <v>0.107</v>
      </c>
      <c r="J35" s="654">
        <v>488</v>
      </c>
    </row>
    <row r="36" spans="1:10" ht="12.75">
      <c r="A36" s="648" t="s">
        <v>139</v>
      </c>
      <c r="B36" s="600">
        <v>0.1</v>
      </c>
      <c r="C36" s="604">
        <v>1014</v>
      </c>
      <c r="D36" s="599">
        <v>0.111</v>
      </c>
      <c r="E36" s="628">
        <v>0.078</v>
      </c>
      <c r="F36" s="631">
        <v>0.299</v>
      </c>
      <c r="G36" s="633"/>
      <c r="H36" s="641"/>
      <c r="I36" s="644">
        <v>0.145</v>
      </c>
      <c r="J36" s="654">
        <v>488</v>
      </c>
    </row>
    <row r="37" spans="1:10" ht="12.75">
      <c r="A37" s="648" t="s">
        <v>140</v>
      </c>
      <c r="B37" s="600">
        <v>0.187</v>
      </c>
      <c r="C37" s="604">
        <v>1014</v>
      </c>
      <c r="D37" s="599">
        <v>0.765</v>
      </c>
      <c r="E37" s="628">
        <v>0.7</v>
      </c>
      <c r="F37" s="631">
        <v>0.425</v>
      </c>
      <c r="G37" s="633">
        <v>3799</v>
      </c>
      <c r="H37" s="641"/>
      <c r="I37" s="644">
        <v>0.108</v>
      </c>
      <c r="J37" s="654">
        <v>488</v>
      </c>
    </row>
    <row r="38" spans="1:10" ht="12.75">
      <c r="A38" s="648" t="s">
        <v>142</v>
      </c>
      <c r="B38" s="600">
        <v>0.152</v>
      </c>
      <c r="C38" s="604">
        <v>1014</v>
      </c>
      <c r="D38" s="599">
        <v>0.15</v>
      </c>
      <c r="E38" s="628">
        <v>0.17</v>
      </c>
      <c r="F38" s="631">
        <v>0.864</v>
      </c>
      <c r="G38" s="632"/>
      <c r="H38" s="641"/>
      <c r="I38" s="644">
        <v>0.116</v>
      </c>
      <c r="J38" s="654">
        <v>488</v>
      </c>
    </row>
    <row r="39" spans="1:10" ht="12.75">
      <c r="A39" s="648" t="s">
        <v>141</v>
      </c>
      <c r="B39" s="600">
        <v>0.159</v>
      </c>
      <c r="C39" s="604">
        <v>1014</v>
      </c>
      <c r="D39" s="599">
        <v>0.263</v>
      </c>
      <c r="E39" s="628">
        <v>0.242</v>
      </c>
      <c r="F39" s="631">
        <v>0.602</v>
      </c>
      <c r="G39" s="634">
        <v>3799</v>
      </c>
      <c r="H39" s="641">
        <v>3133</v>
      </c>
      <c r="I39" s="644">
        <v>0.165</v>
      </c>
      <c r="J39" s="654">
        <v>732</v>
      </c>
    </row>
    <row r="40" spans="1:10" ht="12.75">
      <c r="A40" s="648" t="s">
        <v>143</v>
      </c>
      <c r="B40" s="600">
        <v>0.11</v>
      </c>
      <c r="C40" s="604">
        <v>1014</v>
      </c>
      <c r="D40" s="599">
        <v>0.189</v>
      </c>
      <c r="E40" s="628">
        <v>0.307</v>
      </c>
      <c r="F40" s="631">
        <v>0.804</v>
      </c>
      <c r="G40" s="634"/>
      <c r="H40" s="642"/>
      <c r="I40" s="644">
        <v>0.121</v>
      </c>
      <c r="J40" s="654">
        <v>488</v>
      </c>
    </row>
    <row r="41" spans="1:10" ht="12.75">
      <c r="A41" s="648" t="s">
        <v>144</v>
      </c>
      <c r="B41" s="600">
        <v>0.124</v>
      </c>
      <c r="C41" s="604">
        <v>1014</v>
      </c>
      <c r="D41" s="599"/>
      <c r="E41" s="628"/>
      <c r="F41" s="631">
        <v>0.594</v>
      </c>
      <c r="G41" s="634"/>
      <c r="H41" s="641"/>
      <c r="I41" s="644">
        <v>0.137</v>
      </c>
      <c r="J41" s="654">
        <v>488</v>
      </c>
    </row>
    <row r="42" spans="1:10" ht="12.75">
      <c r="A42" s="648" t="s">
        <v>145</v>
      </c>
      <c r="B42" s="600">
        <v>0.19</v>
      </c>
      <c r="C42" s="604">
        <v>1014</v>
      </c>
      <c r="D42" s="599">
        <v>0.496</v>
      </c>
      <c r="E42" s="628">
        <v>0.415</v>
      </c>
      <c r="F42" s="631">
        <v>0.598</v>
      </c>
      <c r="G42" s="634"/>
      <c r="H42" s="641"/>
      <c r="I42" s="644">
        <v>0.111</v>
      </c>
      <c r="J42" s="654">
        <v>488</v>
      </c>
    </row>
    <row r="43" spans="1:10" ht="12.75">
      <c r="A43" s="648" t="s">
        <v>146</v>
      </c>
      <c r="B43" s="600">
        <v>0.13</v>
      </c>
      <c r="C43" s="604">
        <v>1014</v>
      </c>
      <c r="D43" s="599">
        <v>0.249</v>
      </c>
      <c r="E43" s="628">
        <v>0.228</v>
      </c>
      <c r="F43" s="631">
        <v>0.546</v>
      </c>
      <c r="G43" s="634">
        <v>3799</v>
      </c>
      <c r="H43" s="641"/>
      <c r="I43" s="644">
        <v>0.169</v>
      </c>
      <c r="J43" s="654">
        <v>488</v>
      </c>
    </row>
    <row r="44" spans="1:10" ht="12.75">
      <c r="A44" s="648" t="s">
        <v>147</v>
      </c>
      <c r="B44" s="600">
        <v>0.114</v>
      </c>
      <c r="C44" s="604">
        <v>1014</v>
      </c>
      <c r="D44" s="599">
        <v>0.286</v>
      </c>
      <c r="E44" s="628">
        <v>0.184</v>
      </c>
      <c r="F44" s="630">
        <v>0.951</v>
      </c>
      <c r="G44" s="632"/>
      <c r="H44" s="641">
        <v>1117</v>
      </c>
      <c r="I44" s="644">
        <v>0.114</v>
      </c>
      <c r="J44" s="654">
        <v>488</v>
      </c>
    </row>
    <row r="45" spans="1:10" ht="12.75">
      <c r="A45" s="648" t="s">
        <v>148</v>
      </c>
      <c r="B45" s="600">
        <v>0.131</v>
      </c>
      <c r="C45" s="604">
        <v>1014</v>
      </c>
      <c r="D45" s="599">
        <v>0.472</v>
      </c>
      <c r="E45" s="628">
        <v>0.471</v>
      </c>
      <c r="F45" s="630">
        <v>0.476</v>
      </c>
      <c r="G45" s="634">
        <v>3799</v>
      </c>
      <c r="H45" s="641"/>
      <c r="I45" s="644">
        <v>0.13</v>
      </c>
      <c r="J45" s="655">
        <v>732</v>
      </c>
    </row>
    <row r="46" spans="1:10" ht="12.75">
      <c r="A46" s="648" t="s">
        <v>149</v>
      </c>
      <c r="B46" s="600">
        <v>0.16</v>
      </c>
      <c r="C46" s="604">
        <v>1014</v>
      </c>
      <c r="D46" s="599">
        <v>0.27</v>
      </c>
      <c r="E46" s="628">
        <v>0.056</v>
      </c>
      <c r="F46" s="635">
        <v>0.632</v>
      </c>
      <c r="G46" s="632"/>
      <c r="H46" s="641"/>
      <c r="I46" s="644">
        <v>0.108</v>
      </c>
      <c r="J46" s="654">
        <v>488</v>
      </c>
    </row>
    <row r="47" spans="1:10" ht="12.75">
      <c r="A47" s="708" t="s">
        <v>150</v>
      </c>
      <c r="B47" s="660">
        <f aca="true" t="shared" si="1" ref="B47:J47">SUM(B35:B46)</f>
        <v>1.5570000000000002</v>
      </c>
      <c r="C47" s="661">
        <f t="shared" si="1"/>
        <v>11154</v>
      </c>
      <c r="D47" s="662">
        <f t="shared" si="1"/>
        <v>3.5</v>
      </c>
      <c r="E47" s="629">
        <f t="shared" si="1"/>
        <v>2.959</v>
      </c>
      <c r="F47" s="636">
        <f t="shared" si="1"/>
        <v>7.09</v>
      </c>
      <c r="G47" s="637">
        <f t="shared" si="1"/>
        <v>15196</v>
      </c>
      <c r="H47" s="643">
        <f t="shared" si="1"/>
        <v>4250</v>
      </c>
      <c r="I47" s="645">
        <f t="shared" si="1"/>
        <v>1.5310000000000001</v>
      </c>
      <c r="J47" s="656">
        <f t="shared" si="1"/>
        <v>6344</v>
      </c>
    </row>
    <row r="48" spans="1:10" ht="12.75">
      <c r="A48" s="1006" t="s">
        <v>133</v>
      </c>
      <c r="B48" s="1007"/>
      <c r="C48" s="1007"/>
      <c r="D48" s="1008"/>
      <c r="E48" s="667" t="s">
        <v>124</v>
      </c>
      <c r="F48" s="667"/>
      <c r="G48" s="667"/>
      <c r="H48" s="667"/>
      <c r="I48" s="668"/>
      <c r="J48" s="669">
        <f>C17+E17+G17</f>
        <v>268833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15425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2945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7751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11154</v>
      </c>
    </row>
    <row r="53" spans="1:10" ht="12.75">
      <c r="A53" s="1009"/>
      <c r="B53" s="1010"/>
      <c r="C53" s="1010"/>
      <c r="D53" s="1011"/>
      <c r="E53" s="667" t="s">
        <v>109</v>
      </c>
      <c r="F53" s="667"/>
      <c r="G53" s="667"/>
      <c r="H53" s="667"/>
      <c r="I53" s="668"/>
      <c r="J53" s="669">
        <f>H47</f>
        <v>4250</v>
      </c>
    </row>
    <row r="54" spans="1:10" ht="12.75">
      <c r="A54" s="1009"/>
      <c r="B54" s="1010"/>
      <c r="C54" s="1010"/>
      <c r="D54" s="1011"/>
      <c r="E54" s="667" t="s">
        <v>110</v>
      </c>
      <c r="F54" s="667"/>
      <c r="G54" s="667"/>
      <c r="H54" s="667"/>
      <c r="I54" s="668"/>
      <c r="J54" s="669">
        <f>J47</f>
        <v>6344</v>
      </c>
    </row>
    <row r="55" spans="1:10" ht="12.75">
      <c r="A55" s="1009"/>
      <c r="B55" s="1010"/>
      <c r="C55" s="1010"/>
      <c r="D55" s="1011"/>
      <c r="E55" s="667" t="s">
        <v>111</v>
      </c>
      <c r="F55" s="667"/>
      <c r="G55" s="667"/>
      <c r="H55" s="667"/>
      <c r="I55" s="668"/>
      <c r="J55" s="671">
        <f>G47</f>
        <v>15196</v>
      </c>
    </row>
    <row r="56" spans="1:10" ht="12.75">
      <c r="A56" s="1012"/>
      <c r="B56" s="1013"/>
      <c r="C56" s="1013"/>
      <c r="D56" s="1014"/>
      <c r="E56" s="672" t="s">
        <v>112</v>
      </c>
      <c r="F56" s="672"/>
      <c r="G56" s="672"/>
      <c r="H56" s="672"/>
      <c r="I56" s="673"/>
      <c r="J56" s="674">
        <f>SUM(J48:J55)</f>
        <v>331898</v>
      </c>
    </row>
    <row r="57" spans="1:10" ht="12.75">
      <c r="A57" s="977" t="s">
        <v>134</v>
      </c>
      <c r="B57" s="978"/>
      <c r="C57" s="978"/>
      <c r="D57" s="979"/>
      <c r="E57" s="663" t="s">
        <v>113</v>
      </c>
      <c r="F57" s="663"/>
      <c r="G57" s="663"/>
      <c r="H57" s="663"/>
      <c r="I57" s="664"/>
      <c r="J57" s="665">
        <v>291598</v>
      </c>
    </row>
    <row r="58" spans="1:10" ht="12.75">
      <c r="A58" s="977"/>
      <c r="B58" s="978"/>
      <c r="C58" s="978"/>
      <c r="D58" s="979"/>
      <c r="E58" s="663" t="s">
        <v>114</v>
      </c>
      <c r="F58" s="663"/>
      <c r="G58" s="663"/>
      <c r="H58" s="663"/>
      <c r="I58" s="664"/>
      <c r="J58" s="665">
        <v>9450</v>
      </c>
    </row>
    <row r="59" spans="1:10" ht="12.75">
      <c r="A59" s="977"/>
      <c r="B59" s="978"/>
      <c r="C59" s="978"/>
      <c r="D59" s="979"/>
      <c r="E59" s="663" t="s">
        <v>116</v>
      </c>
      <c r="F59" s="663"/>
      <c r="G59" s="663"/>
      <c r="H59" s="663"/>
      <c r="I59" s="664"/>
      <c r="J59" s="665">
        <f>G32</f>
        <v>1787</v>
      </c>
    </row>
    <row r="60" spans="1:10" ht="12.75">
      <c r="A60" s="977"/>
      <c r="B60" s="978"/>
      <c r="C60" s="978"/>
      <c r="D60" s="979"/>
      <c r="E60" s="1017" t="s">
        <v>115</v>
      </c>
      <c r="F60" s="1017"/>
      <c r="G60" s="1017"/>
      <c r="H60" s="1017"/>
      <c r="I60" s="1018"/>
      <c r="J60" s="666">
        <f>J32</f>
        <v>71530.5</v>
      </c>
    </row>
    <row r="61" spans="1:10" ht="12.75">
      <c r="A61" s="980"/>
      <c r="B61" s="981"/>
      <c r="C61" s="981"/>
      <c r="D61" s="982"/>
      <c r="E61" s="983" t="s">
        <v>156</v>
      </c>
      <c r="F61" s="983"/>
      <c r="G61" s="983"/>
      <c r="H61" s="983"/>
      <c r="I61" s="984"/>
      <c r="J61" s="716">
        <f>SUM(J57:J60)</f>
        <v>374365.5</v>
      </c>
    </row>
    <row r="62" spans="1:10" ht="13.5" thickBot="1">
      <c r="A62" s="994" t="s">
        <v>101</v>
      </c>
      <c r="B62" s="995"/>
      <c r="C62" s="995"/>
      <c r="D62" s="995"/>
      <c r="E62" s="995"/>
      <c r="F62" s="995"/>
      <c r="G62" s="995"/>
      <c r="H62" s="995"/>
      <c r="I62" s="996"/>
      <c r="J62" s="699">
        <f>J56-J61</f>
        <v>-42467.5</v>
      </c>
    </row>
    <row r="63" ht="12.75">
      <c r="D63" s="659" t="s">
        <v>135</v>
      </c>
    </row>
  </sheetData>
  <sheetProtection/>
  <mergeCells count="28">
    <mergeCell ref="A62:I62"/>
    <mergeCell ref="F2:G2"/>
    <mergeCell ref="B33:C33"/>
    <mergeCell ref="B18:C18"/>
    <mergeCell ref="B2:C2"/>
    <mergeCell ref="A18:A19"/>
    <mergeCell ref="H19:I19"/>
    <mergeCell ref="A48:D56"/>
    <mergeCell ref="F33:G33"/>
    <mergeCell ref="E60:I60"/>
    <mergeCell ref="A1:J1"/>
    <mergeCell ref="A33:A34"/>
    <mergeCell ref="A2:A4"/>
    <mergeCell ref="A57:D61"/>
    <mergeCell ref="E61:I61"/>
    <mergeCell ref="F18:G18"/>
    <mergeCell ref="E3:E4"/>
    <mergeCell ref="F3:F4"/>
    <mergeCell ref="G3:G4"/>
    <mergeCell ref="J3:J4"/>
    <mergeCell ref="I33:J33"/>
    <mergeCell ref="D18:E18"/>
    <mergeCell ref="H18:J18"/>
    <mergeCell ref="H2:J2"/>
    <mergeCell ref="H3:I3"/>
    <mergeCell ref="B3:B4"/>
    <mergeCell ref="C3:C4"/>
    <mergeCell ref="D3:D4"/>
  </mergeCells>
  <printOptions/>
  <pageMargins left="0.47" right="0.47" top="0.36" bottom="0.33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63" sqref="J63"/>
    </sheetView>
  </sheetViews>
  <sheetFormatPr defaultColWidth="9.140625" defaultRowHeight="12.75"/>
  <cols>
    <col min="3" max="3" width="9.8515625" style="0" customWidth="1"/>
    <col min="5" max="5" width="9.421875" style="0" customWidth="1"/>
    <col min="7" max="7" width="9.7109375" style="0" customWidth="1"/>
    <col min="8" max="8" width="10.8515625" style="0" customWidth="1"/>
    <col min="10" max="10" width="13.140625" style="0" customWidth="1"/>
  </cols>
  <sheetData>
    <row r="1" spans="1:10" ht="15" customHeight="1">
      <c r="A1" s="969" t="s">
        <v>151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17.25" customHeight="1">
      <c r="A2" s="974" t="s">
        <v>130</v>
      </c>
      <c r="B2" s="1002" t="s">
        <v>132</v>
      </c>
      <c r="C2" s="1003"/>
      <c r="D2" s="713" t="s">
        <v>155</v>
      </c>
      <c r="E2" s="712" t="s">
        <v>154</v>
      </c>
      <c r="F2" s="1020" t="s">
        <v>157</v>
      </c>
      <c r="G2" s="1021"/>
      <c r="H2" s="958" t="s">
        <v>123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127</v>
      </c>
      <c r="F3" s="1025" t="s">
        <v>163</v>
      </c>
      <c r="G3" s="1027" t="s">
        <v>127</v>
      </c>
      <c r="H3" s="961" t="s">
        <v>126</v>
      </c>
      <c r="I3" s="962"/>
      <c r="J3" s="992" t="s">
        <v>127</v>
      </c>
    </row>
    <row r="4" spans="1:10" ht="18">
      <c r="A4" s="976"/>
      <c r="B4" s="964"/>
      <c r="C4" s="966"/>
      <c r="D4" s="968"/>
      <c r="E4" s="987"/>
      <c r="F4" s="1026"/>
      <c r="G4" s="1028"/>
      <c r="H4" s="705" t="s">
        <v>122</v>
      </c>
      <c r="I4" s="706" t="s">
        <v>128</v>
      </c>
      <c r="J4" s="993"/>
    </row>
    <row r="5" spans="1:10" ht="12.75">
      <c r="A5" s="648" t="s">
        <v>138</v>
      </c>
      <c r="B5" s="678">
        <v>9.95</v>
      </c>
      <c r="C5" s="679">
        <v>19172</v>
      </c>
      <c r="D5" s="714">
        <v>0.126</v>
      </c>
      <c r="E5" s="682"/>
      <c r="F5" s="721">
        <v>1.48</v>
      </c>
      <c r="G5" s="722">
        <v>5032</v>
      </c>
      <c r="H5" s="690">
        <v>1.44</v>
      </c>
      <c r="I5" s="691"/>
      <c r="J5" s="718">
        <v>1796</v>
      </c>
    </row>
    <row r="6" spans="1:10" ht="12.75">
      <c r="A6" s="648" t="s">
        <v>139</v>
      </c>
      <c r="B6" s="678">
        <v>9.19</v>
      </c>
      <c r="C6" s="679">
        <v>17708</v>
      </c>
      <c r="D6" s="715">
        <v>0.11</v>
      </c>
      <c r="E6" s="683"/>
      <c r="F6" s="723"/>
      <c r="G6" s="724"/>
      <c r="H6" s="692">
        <v>0.64</v>
      </c>
      <c r="I6" s="691"/>
      <c r="J6" s="733">
        <v>798</v>
      </c>
    </row>
    <row r="7" spans="1:10" ht="12.75">
      <c r="A7" s="648" t="s">
        <v>140</v>
      </c>
      <c r="B7" s="678">
        <v>15.97</v>
      </c>
      <c r="C7" s="679">
        <v>30772</v>
      </c>
      <c r="D7" s="715">
        <v>0.074</v>
      </c>
      <c r="E7" s="683"/>
      <c r="F7" s="723"/>
      <c r="G7" s="724"/>
      <c r="H7" s="692">
        <v>3.8</v>
      </c>
      <c r="I7" s="691"/>
      <c r="J7" s="707">
        <v>4741</v>
      </c>
    </row>
    <row r="8" spans="1:10" ht="12.75">
      <c r="A8" s="648" t="s">
        <v>142</v>
      </c>
      <c r="B8" s="678">
        <v>10.7</v>
      </c>
      <c r="C8" s="679">
        <v>20618</v>
      </c>
      <c r="D8" s="715">
        <v>0.257</v>
      </c>
      <c r="E8" s="683"/>
      <c r="F8" s="723">
        <v>3.68</v>
      </c>
      <c r="G8" s="724">
        <v>10672</v>
      </c>
      <c r="H8" s="692">
        <v>1.11</v>
      </c>
      <c r="I8" s="691"/>
      <c r="J8" s="707">
        <v>1385</v>
      </c>
    </row>
    <row r="9" spans="1:10" ht="12.75">
      <c r="A9" s="648" t="s">
        <v>141</v>
      </c>
      <c r="B9" s="678">
        <v>10.75</v>
      </c>
      <c r="C9" s="679">
        <v>20714</v>
      </c>
      <c r="D9" s="715">
        <v>0.151</v>
      </c>
      <c r="E9" s="683"/>
      <c r="F9" s="723">
        <v>4.2</v>
      </c>
      <c r="G9" s="724">
        <v>14874</v>
      </c>
      <c r="H9" s="692">
        <v>2.7</v>
      </c>
      <c r="I9" s="691">
        <v>0.25</v>
      </c>
      <c r="J9" s="707">
        <v>3368</v>
      </c>
    </row>
    <row r="10" spans="1:10" ht="12.75">
      <c r="A10" s="648" t="s">
        <v>143</v>
      </c>
      <c r="B10" s="678">
        <v>10.51</v>
      </c>
      <c r="C10" s="679">
        <v>20251</v>
      </c>
      <c r="D10" s="715">
        <v>0.13</v>
      </c>
      <c r="E10" s="683"/>
      <c r="F10" s="723">
        <v>1.34</v>
      </c>
      <c r="G10" s="724">
        <v>3886</v>
      </c>
      <c r="H10" s="692">
        <v>2.74</v>
      </c>
      <c r="I10" s="691">
        <v>0.24</v>
      </c>
      <c r="J10" s="707">
        <v>3418</v>
      </c>
    </row>
    <row r="11" spans="1:10" ht="12.75">
      <c r="A11" s="648" t="s">
        <v>144</v>
      </c>
      <c r="B11" s="678">
        <v>10.49</v>
      </c>
      <c r="C11" s="679">
        <v>20213</v>
      </c>
      <c r="D11" s="715">
        <v>0.113</v>
      </c>
      <c r="E11" s="683"/>
      <c r="F11" s="723"/>
      <c r="G11" s="724"/>
      <c r="H11" s="693">
        <v>2.02</v>
      </c>
      <c r="I11" s="691"/>
      <c r="J11" s="707">
        <v>2520</v>
      </c>
    </row>
    <row r="12" spans="1:10" ht="12.75">
      <c r="A12" s="648" t="s">
        <v>145</v>
      </c>
      <c r="B12" s="678">
        <v>15.2</v>
      </c>
      <c r="C12" s="679">
        <v>29289</v>
      </c>
      <c r="D12" s="715">
        <v>0.087</v>
      </c>
      <c r="E12" s="683"/>
      <c r="F12" s="723">
        <v>1.18</v>
      </c>
      <c r="G12" s="724">
        <v>3422</v>
      </c>
      <c r="H12" s="692">
        <v>2.32</v>
      </c>
      <c r="I12" s="691"/>
      <c r="J12" s="707">
        <v>2894</v>
      </c>
    </row>
    <row r="13" spans="1:10" ht="12.75">
      <c r="A13" s="648" t="s">
        <v>146</v>
      </c>
      <c r="B13" s="678">
        <v>9.74</v>
      </c>
      <c r="C13" s="679">
        <v>18768</v>
      </c>
      <c r="D13" s="715">
        <v>0.268</v>
      </c>
      <c r="E13" s="683"/>
      <c r="F13" s="723"/>
      <c r="G13" s="724"/>
      <c r="H13" s="692">
        <v>1.02</v>
      </c>
      <c r="I13" s="691">
        <v>0.56</v>
      </c>
      <c r="J13" s="707">
        <v>1272</v>
      </c>
    </row>
    <row r="14" spans="1:10" ht="12.75">
      <c r="A14" s="648" t="s">
        <v>147</v>
      </c>
      <c r="B14" s="678">
        <v>10.52</v>
      </c>
      <c r="C14" s="679">
        <v>20271</v>
      </c>
      <c r="D14" s="715">
        <v>0.119</v>
      </c>
      <c r="E14" s="683"/>
      <c r="F14" s="723">
        <v>1.08</v>
      </c>
      <c r="G14" s="724">
        <v>3672</v>
      </c>
      <c r="H14" s="692">
        <v>2.72</v>
      </c>
      <c r="I14" s="691"/>
      <c r="J14" s="707">
        <v>3393</v>
      </c>
    </row>
    <row r="15" spans="1:10" ht="12.75">
      <c r="A15" s="648" t="s">
        <v>148</v>
      </c>
      <c r="B15" s="678">
        <v>10.49</v>
      </c>
      <c r="C15" s="679">
        <v>20213</v>
      </c>
      <c r="D15" s="715">
        <v>0.151</v>
      </c>
      <c r="E15" s="683"/>
      <c r="F15" s="723">
        <v>1.36</v>
      </c>
      <c r="G15" s="724">
        <v>4216</v>
      </c>
      <c r="H15" s="692">
        <v>2.06</v>
      </c>
      <c r="I15" s="694"/>
      <c r="J15" s="707">
        <v>2570</v>
      </c>
    </row>
    <row r="16" spans="1:10" ht="12.75">
      <c r="A16" s="648" t="s">
        <v>149</v>
      </c>
      <c r="B16" s="678">
        <v>9.98</v>
      </c>
      <c r="C16" s="679">
        <v>19230</v>
      </c>
      <c r="D16" s="715">
        <v>0.051</v>
      </c>
      <c r="E16" s="683"/>
      <c r="F16" s="723"/>
      <c r="G16" s="724"/>
      <c r="H16" s="692">
        <v>1.08</v>
      </c>
      <c r="I16" s="695"/>
      <c r="J16" s="707">
        <v>1347</v>
      </c>
    </row>
    <row r="17" spans="1:10" ht="12.75">
      <c r="A17" s="708" t="s">
        <v>150</v>
      </c>
      <c r="B17" s="680">
        <f aca="true" t="shared" si="0" ref="B17:J17">SUM(B5:B16)</f>
        <v>133.48999999999998</v>
      </c>
      <c r="C17" s="681">
        <f t="shared" si="0"/>
        <v>257219</v>
      </c>
      <c r="D17" s="713">
        <f t="shared" si="0"/>
        <v>1.637</v>
      </c>
      <c r="E17" s="685">
        <f t="shared" si="0"/>
        <v>0</v>
      </c>
      <c r="F17" s="725">
        <f t="shared" si="0"/>
        <v>14.319999999999999</v>
      </c>
      <c r="G17" s="726">
        <f t="shared" si="0"/>
        <v>45774</v>
      </c>
      <c r="H17" s="692">
        <f t="shared" si="0"/>
        <v>23.65</v>
      </c>
      <c r="I17" s="691">
        <f t="shared" si="0"/>
        <v>1.05</v>
      </c>
      <c r="J17" s="709">
        <f t="shared" si="0"/>
        <v>29502</v>
      </c>
    </row>
    <row r="18" spans="1:10" ht="12.75">
      <c r="A18" s="974" t="s">
        <v>130</v>
      </c>
      <c r="B18" s="1000" t="s">
        <v>118</v>
      </c>
      <c r="C18" s="1001"/>
      <c r="D18" s="954" t="s">
        <v>119</v>
      </c>
      <c r="E18" s="955"/>
      <c r="F18" s="985" t="s">
        <v>120</v>
      </c>
      <c r="G18" s="985"/>
      <c r="H18" s="956" t="s">
        <v>121</v>
      </c>
      <c r="I18" s="956"/>
      <c r="J18" s="957"/>
    </row>
    <row r="19" spans="1:10" ht="12.75">
      <c r="A19" s="976"/>
      <c r="B19" s="702" t="s">
        <v>126</v>
      </c>
      <c r="C19" s="657" t="s">
        <v>127</v>
      </c>
      <c r="D19" s="601" t="s">
        <v>126</v>
      </c>
      <c r="E19" s="703" t="s">
        <v>127</v>
      </c>
      <c r="F19" s="658" t="s">
        <v>126</v>
      </c>
      <c r="G19" s="658" t="s">
        <v>127</v>
      </c>
      <c r="H19" s="1004" t="s">
        <v>136</v>
      </c>
      <c r="I19" s="1005"/>
      <c r="J19" s="704" t="s">
        <v>137</v>
      </c>
    </row>
    <row r="20" spans="1:10" ht="12.75">
      <c r="A20" s="648" t="s">
        <v>138</v>
      </c>
      <c r="B20" s="676">
        <v>2.38</v>
      </c>
      <c r="C20" s="677">
        <v>5082</v>
      </c>
      <c r="D20" s="574"/>
      <c r="E20" s="555"/>
      <c r="F20" s="605"/>
      <c r="G20" s="605"/>
      <c r="H20" s="612" t="s">
        <v>1</v>
      </c>
      <c r="I20" s="611"/>
      <c r="J20" s="650"/>
    </row>
    <row r="21" spans="1:10" ht="12.75">
      <c r="A21" s="648" t="s">
        <v>139</v>
      </c>
      <c r="B21" s="676"/>
      <c r="C21" s="677"/>
      <c r="D21" s="575"/>
      <c r="E21" s="556"/>
      <c r="F21" s="606"/>
      <c r="G21" s="607"/>
      <c r="H21" s="613" t="s">
        <v>0</v>
      </c>
      <c r="I21" s="614"/>
      <c r="J21" s="650">
        <v>18040</v>
      </c>
    </row>
    <row r="22" spans="1:10" ht="12.75">
      <c r="A22" s="648" t="s">
        <v>140</v>
      </c>
      <c r="B22" s="676"/>
      <c r="C22" s="677"/>
      <c r="D22" s="574"/>
      <c r="E22" s="557"/>
      <c r="F22" s="605">
        <v>1.116</v>
      </c>
      <c r="G22" s="608">
        <v>1116</v>
      </c>
      <c r="H22" s="615" t="s">
        <v>2</v>
      </c>
      <c r="I22" s="616"/>
      <c r="J22" s="649"/>
    </row>
    <row r="23" spans="1:10" ht="12.75">
      <c r="A23" s="648" t="s">
        <v>142</v>
      </c>
      <c r="B23" s="676"/>
      <c r="C23" s="677"/>
      <c r="D23" s="574"/>
      <c r="E23" s="557"/>
      <c r="F23" s="605"/>
      <c r="G23" s="605"/>
      <c r="H23" s="617" t="s">
        <v>3</v>
      </c>
      <c r="I23" s="618"/>
      <c r="J23" s="651"/>
    </row>
    <row r="24" spans="1:10" ht="12.75">
      <c r="A24" s="648" t="s">
        <v>141</v>
      </c>
      <c r="B24" s="676">
        <v>1.5</v>
      </c>
      <c r="C24" s="677">
        <v>3700</v>
      </c>
      <c r="D24" s="574"/>
      <c r="E24" s="557"/>
      <c r="F24" s="605">
        <v>0.631</v>
      </c>
      <c r="G24" s="720">
        <v>631</v>
      </c>
      <c r="H24" s="619" t="s">
        <v>4</v>
      </c>
      <c r="I24" s="620"/>
      <c r="J24" s="651">
        <v>25398</v>
      </c>
    </row>
    <row r="25" spans="1:10" ht="12.75">
      <c r="A25" s="648" t="s">
        <v>143</v>
      </c>
      <c r="B25" s="676"/>
      <c r="C25" s="677"/>
      <c r="D25" s="574"/>
      <c r="E25" s="557">
        <v>5000</v>
      </c>
      <c r="F25" s="605">
        <v>0.48</v>
      </c>
      <c r="G25" s="720">
        <v>720</v>
      </c>
      <c r="H25" s="621" t="s">
        <v>5</v>
      </c>
      <c r="I25" s="616"/>
      <c r="J25" s="652"/>
    </row>
    <row r="26" spans="1:10" ht="12.75">
      <c r="A26" s="648" t="s">
        <v>144</v>
      </c>
      <c r="B26" s="676"/>
      <c r="C26" s="677"/>
      <c r="D26" s="574"/>
      <c r="E26" s="557"/>
      <c r="F26" s="605">
        <v>0.48</v>
      </c>
      <c r="G26" s="720">
        <v>720</v>
      </c>
      <c r="H26" s="617" t="s">
        <v>6</v>
      </c>
      <c r="I26" s="611"/>
      <c r="J26" s="652"/>
    </row>
    <row r="27" spans="1:10" ht="12.75">
      <c r="A27" s="648" t="s">
        <v>145</v>
      </c>
      <c r="B27" s="676"/>
      <c r="C27" s="677"/>
      <c r="D27" s="574"/>
      <c r="E27" s="557"/>
      <c r="F27" s="605">
        <v>0.42</v>
      </c>
      <c r="G27" s="720">
        <v>1050</v>
      </c>
      <c r="H27" s="619" t="s">
        <v>7</v>
      </c>
      <c r="I27" s="620"/>
      <c r="J27" s="651">
        <v>24044</v>
      </c>
    </row>
    <row r="28" spans="1:10" ht="12.75">
      <c r="A28" s="648" t="s">
        <v>146</v>
      </c>
      <c r="B28" s="676"/>
      <c r="C28" s="677"/>
      <c r="D28" s="574"/>
      <c r="E28" s="557"/>
      <c r="F28" s="605">
        <v>0.38</v>
      </c>
      <c r="G28" s="720">
        <v>950</v>
      </c>
      <c r="H28" s="621" t="s">
        <v>8</v>
      </c>
      <c r="I28" s="616"/>
      <c r="J28" s="652"/>
    </row>
    <row r="29" spans="1:10" ht="12.75">
      <c r="A29" s="648" t="s">
        <v>147</v>
      </c>
      <c r="B29" s="676"/>
      <c r="C29" s="677"/>
      <c r="D29" s="574"/>
      <c r="E29" s="557"/>
      <c r="F29" s="728">
        <v>0.4</v>
      </c>
      <c r="G29" s="729">
        <v>1000</v>
      </c>
      <c r="H29" s="617" t="s">
        <v>9</v>
      </c>
      <c r="I29" s="611"/>
      <c r="J29" s="652"/>
    </row>
    <row r="30" spans="1:10" ht="12.75">
      <c r="A30" s="648" t="s">
        <v>148</v>
      </c>
      <c r="B30" s="676"/>
      <c r="C30" s="677"/>
      <c r="D30" s="574"/>
      <c r="E30" s="556"/>
      <c r="F30" s="605">
        <v>0.951</v>
      </c>
      <c r="G30" s="720">
        <v>1677</v>
      </c>
      <c r="H30" s="619" t="s">
        <v>10</v>
      </c>
      <c r="I30" s="620"/>
      <c r="J30" s="651">
        <v>24194.5</v>
      </c>
    </row>
    <row r="31" spans="1:10" ht="12.75">
      <c r="A31" s="648" t="s">
        <v>149</v>
      </c>
      <c r="B31" s="676">
        <v>2.14</v>
      </c>
      <c r="C31" s="677">
        <v>4454</v>
      </c>
      <c r="D31" s="711" t="s">
        <v>164</v>
      </c>
      <c r="E31" s="557"/>
      <c r="F31" s="605">
        <v>0.42</v>
      </c>
      <c r="G31" s="720">
        <v>840</v>
      </c>
      <c r="H31" s="621" t="s">
        <v>11</v>
      </c>
      <c r="I31" s="622"/>
      <c r="J31" s="652"/>
    </row>
    <row r="32" spans="1:10" ht="12.75">
      <c r="A32" s="708" t="s">
        <v>150</v>
      </c>
      <c r="B32" s="646"/>
      <c r="C32" s="647">
        <f>SUM(C20:C31)</f>
        <v>13236</v>
      </c>
      <c r="D32" s="710" t="s">
        <v>150</v>
      </c>
      <c r="E32" s="558">
        <f>SUM(E20:E31)</f>
        <v>5000</v>
      </c>
      <c r="F32" s="609">
        <f>SUM(F20:F31)</f>
        <v>5.278</v>
      </c>
      <c r="G32" s="610">
        <f>SUM(G20:G31)</f>
        <v>8704</v>
      </c>
      <c r="H32" s="698" t="s">
        <v>150</v>
      </c>
      <c r="I32" s="623"/>
      <c r="J32" s="653">
        <f>SUM(J21:J31)</f>
        <v>91676.5</v>
      </c>
    </row>
    <row r="33" spans="1:10" ht="22.5">
      <c r="A33" s="972" t="s">
        <v>130</v>
      </c>
      <c r="B33" s="999" t="s">
        <v>131</v>
      </c>
      <c r="C33" s="999"/>
      <c r="D33" s="626" t="s">
        <v>102</v>
      </c>
      <c r="E33" s="627" t="s">
        <v>103</v>
      </c>
      <c r="F33" s="1015" t="s">
        <v>104</v>
      </c>
      <c r="G33" s="1016"/>
      <c r="H33" s="638" t="s">
        <v>117</v>
      </c>
      <c r="I33" s="952" t="s">
        <v>161</v>
      </c>
      <c r="J33" s="953"/>
    </row>
    <row r="34" spans="1:10" ht="12.75">
      <c r="A34" s="973"/>
      <c r="B34" s="625" t="s">
        <v>126</v>
      </c>
      <c r="C34" s="600" t="s">
        <v>127</v>
      </c>
      <c r="D34" s="624" t="s">
        <v>126</v>
      </c>
      <c r="E34" s="599" t="s">
        <v>126</v>
      </c>
      <c r="F34" s="631" t="s">
        <v>126</v>
      </c>
      <c r="G34" s="630" t="s">
        <v>127</v>
      </c>
      <c r="H34" s="639" t="s">
        <v>127</v>
      </c>
      <c r="I34" s="696" t="s">
        <v>126</v>
      </c>
      <c r="J34" s="697" t="s">
        <v>127</v>
      </c>
    </row>
    <row r="35" spans="1:10" ht="12.75">
      <c r="A35" s="648" t="s">
        <v>138</v>
      </c>
      <c r="B35" s="602"/>
      <c r="C35" s="603"/>
      <c r="D35" s="624">
        <v>0.987</v>
      </c>
      <c r="E35" s="628">
        <v>0.757</v>
      </c>
      <c r="F35" s="631">
        <v>0.503</v>
      </c>
      <c r="G35" s="632"/>
      <c r="H35" s="640"/>
      <c r="I35" s="644">
        <v>0.084</v>
      </c>
      <c r="J35" s="654">
        <v>488</v>
      </c>
    </row>
    <row r="36" spans="1:10" ht="12.75">
      <c r="A36" s="648" t="s">
        <v>139</v>
      </c>
      <c r="B36" s="600">
        <v>0.046</v>
      </c>
      <c r="C36" s="604">
        <v>1152</v>
      </c>
      <c r="D36" s="599">
        <v>0</v>
      </c>
      <c r="E36" s="628">
        <v>0</v>
      </c>
      <c r="F36" s="631">
        <v>0.587</v>
      </c>
      <c r="G36" s="633"/>
      <c r="H36" s="641"/>
      <c r="I36" s="644">
        <v>0.045</v>
      </c>
      <c r="J36" s="654">
        <v>488</v>
      </c>
    </row>
    <row r="37" spans="1:10" ht="12.75">
      <c r="A37" s="648" t="s">
        <v>140</v>
      </c>
      <c r="B37" s="600">
        <v>0.139</v>
      </c>
      <c r="C37" s="604">
        <v>1014</v>
      </c>
      <c r="D37" s="599">
        <v>0.726</v>
      </c>
      <c r="E37" s="628">
        <v>0.55</v>
      </c>
      <c r="F37" s="631">
        <v>0.669</v>
      </c>
      <c r="G37" s="633"/>
      <c r="H37" s="641"/>
      <c r="I37" s="644">
        <v>0.037</v>
      </c>
      <c r="J37" s="654">
        <v>488</v>
      </c>
    </row>
    <row r="38" spans="1:10" ht="12.75">
      <c r="A38" s="648" t="s">
        <v>142</v>
      </c>
      <c r="B38" s="600">
        <v>0.152</v>
      </c>
      <c r="C38" s="604">
        <v>1014</v>
      </c>
      <c r="D38" s="599">
        <v>0.427</v>
      </c>
      <c r="E38" s="628">
        <v>0.332</v>
      </c>
      <c r="F38" s="631">
        <v>1.124</v>
      </c>
      <c r="G38" s="634">
        <v>3799</v>
      </c>
      <c r="H38" s="641"/>
      <c r="I38" s="644">
        <v>0.035</v>
      </c>
      <c r="J38" s="654">
        <v>488</v>
      </c>
    </row>
    <row r="39" spans="1:10" ht="12.75">
      <c r="A39" s="648" t="s">
        <v>141</v>
      </c>
      <c r="B39" s="600"/>
      <c r="C39" s="604"/>
      <c r="D39" s="599">
        <v>0.506</v>
      </c>
      <c r="E39" s="628">
        <v>0.276</v>
      </c>
      <c r="F39" s="631">
        <v>0.843</v>
      </c>
      <c r="G39" s="634"/>
      <c r="H39" s="641">
        <v>2871</v>
      </c>
      <c r="I39" s="644"/>
      <c r="J39" s="654"/>
    </row>
    <row r="40" spans="1:10" ht="12.75">
      <c r="A40" s="648" t="s">
        <v>143</v>
      </c>
      <c r="B40" s="600">
        <v>0.203</v>
      </c>
      <c r="C40" s="604">
        <v>1083</v>
      </c>
      <c r="D40" s="599">
        <v>0.483</v>
      </c>
      <c r="E40" s="628">
        <v>0.322</v>
      </c>
      <c r="F40" s="631">
        <v>0.801</v>
      </c>
      <c r="G40" s="634">
        <v>4559</v>
      </c>
      <c r="H40" s="642"/>
      <c r="I40" s="644"/>
      <c r="J40" s="654"/>
    </row>
    <row r="41" spans="1:10" ht="12.75">
      <c r="A41" s="648" t="s">
        <v>144</v>
      </c>
      <c r="B41" s="600"/>
      <c r="C41" s="604"/>
      <c r="D41" s="599">
        <v>0.635</v>
      </c>
      <c r="E41" s="628">
        <v>0.286</v>
      </c>
      <c r="F41" s="631">
        <v>0.714</v>
      </c>
      <c r="G41" s="634"/>
      <c r="H41" s="641"/>
      <c r="I41" s="644"/>
      <c r="J41" s="654"/>
    </row>
    <row r="42" spans="1:10" ht="12.75">
      <c r="A42" s="648" t="s">
        <v>145</v>
      </c>
      <c r="B42" s="600">
        <v>0.096</v>
      </c>
      <c r="C42" s="604">
        <v>1014</v>
      </c>
      <c r="D42" s="599">
        <v>0.655</v>
      </c>
      <c r="E42" s="628">
        <v>0.029</v>
      </c>
      <c r="F42" s="631">
        <v>0.918</v>
      </c>
      <c r="G42" s="634"/>
      <c r="H42" s="641"/>
      <c r="I42" s="644"/>
      <c r="J42" s="654"/>
    </row>
    <row r="43" spans="1:10" ht="12.75">
      <c r="A43" s="648" t="s">
        <v>146</v>
      </c>
      <c r="B43" s="600">
        <v>0.108</v>
      </c>
      <c r="C43" s="604">
        <v>1014</v>
      </c>
      <c r="D43" s="599">
        <v>0.419</v>
      </c>
      <c r="E43" s="628">
        <v>0.34</v>
      </c>
      <c r="F43" s="631">
        <v>0.647</v>
      </c>
      <c r="G43" s="634">
        <v>3040</v>
      </c>
      <c r="H43" s="641"/>
      <c r="I43" s="644"/>
      <c r="J43" s="654"/>
    </row>
    <row r="44" spans="1:10" ht="12.75">
      <c r="A44" s="648" t="s">
        <v>147</v>
      </c>
      <c r="B44" s="600">
        <v>0.139</v>
      </c>
      <c r="C44" s="604">
        <v>1014</v>
      </c>
      <c r="D44" s="599">
        <v>0.319</v>
      </c>
      <c r="E44" s="628">
        <v>0.133</v>
      </c>
      <c r="F44" s="630">
        <v>1.145</v>
      </c>
      <c r="G44" s="632"/>
      <c r="H44" s="641">
        <v>4696</v>
      </c>
      <c r="I44" s="644"/>
      <c r="J44" s="654"/>
    </row>
    <row r="45" spans="1:10" ht="12.75">
      <c r="A45" s="648" t="s">
        <v>148</v>
      </c>
      <c r="B45" s="600">
        <v>0.14</v>
      </c>
      <c r="C45" s="604">
        <v>1014</v>
      </c>
      <c r="D45" s="599">
        <v>0.462</v>
      </c>
      <c r="E45" s="628">
        <v>0.209</v>
      </c>
      <c r="F45" s="630">
        <v>0.893</v>
      </c>
      <c r="G45" s="634"/>
      <c r="H45" s="641"/>
      <c r="I45" s="644"/>
      <c r="J45" s="655"/>
    </row>
    <row r="46" spans="1:10" ht="12.75">
      <c r="A46" s="648" t="s">
        <v>149</v>
      </c>
      <c r="B46" s="600">
        <v>0.132</v>
      </c>
      <c r="C46" s="604">
        <v>1014</v>
      </c>
      <c r="D46" s="599">
        <v>0.451</v>
      </c>
      <c r="E46" s="628">
        <v>0.248</v>
      </c>
      <c r="F46" s="635">
        <v>0.844</v>
      </c>
      <c r="G46" s="632"/>
      <c r="H46" s="641"/>
      <c r="I46" s="644"/>
      <c r="J46" s="654"/>
    </row>
    <row r="47" spans="1:10" ht="12.75">
      <c r="A47" s="708" t="s">
        <v>150</v>
      </c>
      <c r="B47" s="660">
        <f aca="true" t="shared" si="1" ref="B47:J47">SUM(B35:B46)</f>
        <v>1.1550000000000002</v>
      </c>
      <c r="C47" s="661">
        <f t="shared" si="1"/>
        <v>9333</v>
      </c>
      <c r="D47" s="662">
        <f t="shared" si="1"/>
        <v>6.069999999999999</v>
      </c>
      <c r="E47" s="734">
        <f t="shared" si="1"/>
        <v>3.482</v>
      </c>
      <c r="F47" s="636">
        <f t="shared" si="1"/>
        <v>9.688</v>
      </c>
      <c r="G47" s="637">
        <f t="shared" si="1"/>
        <v>11398</v>
      </c>
      <c r="H47" s="643">
        <f t="shared" si="1"/>
        <v>7567</v>
      </c>
      <c r="I47" s="645">
        <f t="shared" si="1"/>
        <v>0.201</v>
      </c>
      <c r="J47" s="656">
        <f t="shared" si="1"/>
        <v>1952</v>
      </c>
    </row>
    <row r="48" spans="1:10" ht="12.75">
      <c r="A48" s="1006" t="s">
        <v>133</v>
      </c>
      <c r="B48" s="1007"/>
      <c r="C48" s="1007"/>
      <c r="D48" s="1008"/>
      <c r="E48" s="667" t="s">
        <v>158</v>
      </c>
      <c r="F48" s="667"/>
      <c r="G48" s="667"/>
      <c r="H48" s="667"/>
      <c r="I48" s="668"/>
      <c r="J48" s="669">
        <f>C17+E17</f>
        <v>257219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29502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13236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5000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9333</v>
      </c>
    </row>
    <row r="53" spans="1:10" ht="12.75">
      <c r="A53" s="1009"/>
      <c r="B53" s="1010"/>
      <c r="C53" s="1010"/>
      <c r="D53" s="1011"/>
      <c r="E53" s="667" t="s">
        <v>109</v>
      </c>
      <c r="F53" s="667"/>
      <c r="G53" s="667"/>
      <c r="H53" s="667"/>
      <c r="I53" s="668"/>
      <c r="J53" s="669">
        <f>H47</f>
        <v>7567</v>
      </c>
    </row>
    <row r="54" spans="1:10" ht="12.75">
      <c r="A54" s="1009"/>
      <c r="B54" s="1010"/>
      <c r="C54" s="1010"/>
      <c r="D54" s="1011"/>
      <c r="E54" s="667" t="s">
        <v>110</v>
      </c>
      <c r="F54" s="667"/>
      <c r="G54" s="667"/>
      <c r="H54" s="667"/>
      <c r="I54" s="668"/>
      <c r="J54" s="669">
        <f>J47</f>
        <v>1952</v>
      </c>
    </row>
    <row r="55" spans="1:10" ht="12.75">
      <c r="A55" s="1009"/>
      <c r="B55" s="1010"/>
      <c r="C55" s="1010"/>
      <c r="D55" s="1011"/>
      <c r="E55" s="667" t="s">
        <v>111</v>
      </c>
      <c r="F55" s="667"/>
      <c r="G55" s="667"/>
      <c r="H55" s="667"/>
      <c r="I55" s="668"/>
      <c r="J55" s="671">
        <f>G47</f>
        <v>11398</v>
      </c>
    </row>
    <row r="56" spans="1:10" ht="12.75">
      <c r="A56" s="1012"/>
      <c r="B56" s="1013"/>
      <c r="C56" s="1013"/>
      <c r="D56" s="1014"/>
      <c r="E56" s="672" t="s">
        <v>112</v>
      </c>
      <c r="F56" s="672"/>
      <c r="G56" s="672"/>
      <c r="H56" s="672"/>
      <c r="I56" s="673"/>
      <c r="J56" s="674">
        <f>SUM(J48:J55)</f>
        <v>335207</v>
      </c>
    </row>
    <row r="57" spans="1:10" ht="12.75">
      <c r="A57" s="977" t="s">
        <v>134</v>
      </c>
      <c r="B57" s="978"/>
      <c r="C57" s="978"/>
      <c r="D57" s="979"/>
      <c r="E57" s="663" t="s">
        <v>113</v>
      </c>
      <c r="F57" s="663"/>
      <c r="G57" s="663"/>
      <c r="H57" s="663"/>
      <c r="I57" s="664"/>
      <c r="J57" s="665">
        <v>304659</v>
      </c>
    </row>
    <row r="58" spans="1:10" ht="12.75">
      <c r="A58" s="977"/>
      <c r="B58" s="978"/>
      <c r="C58" s="978"/>
      <c r="D58" s="979"/>
      <c r="E58" s="663" t="s">
        <v>114</v>
      </c>
      <c r="F58" s="663"/>
      <c r="G58" s="663"/>
      <c r="H58" s="663"/>
      <c r="I58" s="664"/>
      <c r="J58" s="665">
        <v>10500</v>
      </c>
    </row>
    <row r="59" spans="1:10" ht="12.75">
      <c r="A59" s="977"/>
      <c r="B59" s="978"/>
      <c r="C59" s="978"/>
      <c r="D59" s="979"/>
      <c r="E59" s="663" t="s">
        <v>116</v>
      </c>
      <c r="F59" s="663"/>
      <c r="G59" s="663"/>
      <c r="H59" s="663"/>
      <c r="I59" s="664"/>
      <c r="J59" s="665">
        <f>G32</f>
        <v>8704</v>
      </c>
    </row>
    <row r="60" spans="1:10" ht="12.75">
      <c r="A60" s="977"/>
      <c r="B60" s="978"/>
      <c r="C60" s="978"/>
      <c r="D60" s="979"/>
      <c r="E60" s="1019" t="s">
        <v>115</v>
      </c>
      <c r="F60" s="1019"/>
      <c r="G60" s="1019"/>
      <c r="H60" s="1019"/>
      <c r="I60" s="1019"/>
      <c r="J60" s="717">
        <f>J32</f>
        <v>91676.5</v>
      </c>
    </row>
    <row r="61" spans="1:10" ht="12.75">
      <c r="A61" s="980"/>
      <c r="B61" s="981"/>
      <c r="C61" s="981"/>
      <c r="D61" s="982"/>
      <c r="E61" s="983" t="s">
        <v>156</v>
      </c>
      <c r="F61" s="983"/>
      <c r="G61" s="983"/>
      <c r="H61" s="983"/>
      <c r="I61" s="984"/>
      <c r="J61" s="716">
        <f>SUM(J57:J60)</f>
        <v>415539.5</v>
      </c>
    </row>
    <row r="62" spans="1:10" ht="13.5" thickBot="1">
      <c r="A62" s="994" t="s">
        <v>101</v>
      </c>
      <c r="B62" s="995"/>
      <c r="C62" s="995"/>
      <c r="D62" s="995"/>
      <c r="E62" s="995"/>
      <c r="F62" s="995"/>
      <c r="G62" s="995"/>
      <c r="H62" s="995"/>
      <c r="I62" s="996"/>
      <c r="J62" s="699">
        <f>J56-J61</f>
        <v>-80332.5</v>
      </c>
    </row>
    <row r="63" spans="1:10" ht="13.5" thickBot="1">
      <c r="A63" s="1022" t="s">
        <v>162</v>
      </c>
      <c r="B63" s="1023"/>
      <c r="C63" s="1023"/>
      <c r="D63" s="1023"/>
      <c r="E63" s="1023"/>
      <c r="F63" s="1023"/>
      <c r="G63" s="1023"/>
      <c r="H63" s="1023"/>
      <c r="I63" s="1024"/>
      <c r="J63" s="732">
        <f>G17</f>
        <v>45774</v>
      </c>
    </row>
  </sheetData>
  <sheetProtection/>
  <mergeCells count="29">
    <mergeCell ref="A63:I63"/>
    <mergeCell ref="A2:A4"/>
    <mergeCell ref="H2:J2"/>
    <mergeCell ref="B3:B4"/>
    <mergeCell ref="C3:C4"/>
    <mergeCell ref="D3:D4"/>
    <mergeCell ref="E3:E4"/>
    <mergeCell ref="F3:F4"/>
    <mergeCell ref="G3:G4"/>
    <mergeCell ref="H3:I3"/>
    <mergeCell ref="A1:J1"/>
    <mergeCell ref="B2:C2"/>
    <mergeCell ref="F2:G2"/>
    <mergeCell ref="A18:A19"/>
    <mergeCell ref="B18:C18"/>
    <mergeCell ref="D18:E18"/>
    <mergeCell ref="F18:G18"/>
    <mergeCell ref="H18:J18"/>
    <mergeCell ref="H19:I19"/>
    <mergeCell ref="J3:J4"/>
    <mergeCell ref="A62:I62"/>
    <mergeCell ref="A33:A34"/>
    <mergeCell ref="B33:C33"/>
    <mergeCell ref="F33:G33"/>
    <mergeCell ref="I33:J33"/>
    <mergeCell ref="A48:D56"/>
    <mergeCell ref="A57:D61"/>
    <mergeCell ref="E61:I61"/>
    <mergeCell ref="E60:I60"/>
  </mergeCells>
  <printOptions/>
  <pageMargins left="0.28" right="0.47" top="0.41" bottom="0.38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0">
      <selection activeCell="G38" sqref="G38:G39"/>
    </sheetView>
  </sheetViews>
  <sheetFormatPr defaultColWidth="9.140625" defaultRowHeight="12.75"/>
  <cols>
    <col min="2" max="2" width="9.57421875" style="0" customWidth="1"/>
    <col min="3" max="3" width="10.28125" style="0" customWidth="1"/>
    <col min="5" max="5" width="9.57421875" style="0" customWidth="1"/>
    <col min="8" max="8" width="10.28125" style="0" customWidth="1"/>
    <col min="9" max="9" width="9.7109375" style="0" customWidth="1"/>
    <col min="10" max="10" width="11.00390625" style="0" customWidth="1"/>
  </cols>
  <sheetData>
    <row r="1" spans="1:10" ht="18">
      <c r="A1" s="969" t="s">
        <v>160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12.75">
      <c r="A2" s="974" t="s">
        <v>130</v>
      </c>
      <c r="B2" s="1002" t="s">
        <v>170</v>
      </c>
      <c r="C2" s="1003"/>
      <c r="D2" s="713" t="s">
        <v>155</v>
      </c>
      <c r="E2" s="712" t="s">
        <v>154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127</v>
      </c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">
      <c r="A4" s="976"/>
      <c r="B4" s="964"/>
      <c r="C4" s="966"/>
      <c r="D4" s="968"/>
      <c r="E4" s="987"/>
      <c r="F4" s="1026"/>
      <c r="G4" s="1028"/>
      <c r="H4" s="705" t="s">
        <v>122</v>
      </c>
      <c r="I4" s="706" t="s">
        <v>128</v>
      </c>
      <c r="J4" s="993"/>
    </row>
    <row r="5" spans="1:10" ht="12.75">
      <c r="A5" s="648" t="s">
        <v>138</v>
      </c>
      <c r="B5" s="678">
        <v>9.99</v>
      </c>
      <c r="C5" s="679">
        <v>19249</v>
      </c>
      <c r="D5" s="714">
        <v>0.218</v>
      </c>
      <c r="E5" s="682"/>
      <c r="F5" s="721"/>
      <c r="G5" s="722"/>
      <c r="H5" s="690">
        <v>1.98</v>
      </c>
      <c r="I5" s="691"/>
      <c r="J5" s="718">
        <v>1962</v>
      </c>
    </row>
    <row r="6" spans="1:10" ht="12.75">
      <c r="A6" s="648" t="s">
        <v>139</v>
      </c>
      <c r="B6" s="678">
        <v>8.97</v>
      </c>
      <c r="C6" s="679">
        <v>17280</v>
      </c>
      <c r="D6" s="715">
        <v>0.07</v>
      </c>
      <c r="E6" s="683"/>
      <c r="F6" s="723"/>
      <c r="G6" s="724"/>
      <c r="H6" s="692">
        <v>1.1</v>
      </c>
      <c r="I6" s="691"/>
      <c r="J6" s="719">
        <v>1414</v>
      </c>
    </row>
    <row r="7" spans="1:10" ht="12.75">
      <c r="A7" s="648" t="s">
        <v>140</v>
      </c>
      <c r="B7" s="678">
        <v>14.48</v>
      </c>
      <c r="C7" s="679">
        <v>27895</v>
      </c>
      <c r="D7" s="715">
        <v>0.106</v>
      </c>
      <c r="E7" s="683"/>
      <c r="F7" s="723">
        <v>1.14</v>
      </c>
      <c r="G7" s="724">
        <v>3534</v>
      </c>
      <c r="H7" s="692">
        <v>2.8</v>
      </c>
      <c r="I7" s="691"/>
      <c r="J7" s="735">
        <v>3600</v>
      </c>
    </row>
    <row r="8" spans="1:10" ht="12.75">
      <c r="A8" s="648" t="s">
        <v>142</v>
      </c>
      <c r="B8" s="678">
        <v>10.75</v>
      </c>
      <c r="C8" s="679">
        <v>20709</v>
      </c>
      <c r="D8" s="715">
        <v>0.149</v>
      </c>
      <c r="E8" s="683"/>
      <c r="F8" s="723"/>
      <c r="G8" s="724"/>
      <c r="H8" s="692">
        <v>1.8</v>
      </c>
      <c r="I8" s="691"/>
      <c r="J8" s="707">
        <v>2314</v>
      </c>
    </row>
    <row r="9" spans="1:10" ht="12.75">
      <c r="A9" s="648" t="s">
        <v>141</v>
      </c>
      <c r="B9" s="678">
        <v>9.86</v>
      </c>
      <c r="C9" s="679">
        <v>18994</v>
      </c>
      <c r="D9" s="715">
        <v>0.151</v>
      </c>
      <c r="E9" s="683"/>
      <c r="F9" s="723">
        <v>1.44</v>
      </c>
      <c r="G9" s="724">
        <v>4464</v>
      </c>
      <c r="H9" s="692">
        <v>2.3</v>
      </c>
      <c r="I9" s="691"/>
      <c r="J9" s="707">
        <v>2956</v>
      </c>
    </row>
    <row r="10" spans="1:10" ht="12.75">
      <c r="A10" s="648" t="s">
        <v>143</v>
      </c>
      <c r="B10" s="678">
        <v>10.14</v>
      </c>
      <c r="C10" s="679">
        <v>19534</v>
      </c>
      <c r="D10" s="715">
        <v>0.093</v>
      </c>
      <c r="E10" s="683"/>
      <c r="F10" s="723"/>
      <c r="G10" s="724"/>
      <c r="H10" s="692">
        <v>1.96</v>
      </c>
      <c r="I10" s="691"/>
      <c r="J10" s="707">
        <v>2520</v>
      </c>
    </row>
    <row r="11" spans="1:10" ht="12.75">
      <c r="A11" s="648" t="s">
        <v>144</v>
      </c>
      <c r="B11" s="678">
        <v>9.4</v>
      </c>
      <c r="C11" s="679">
        <v>18109</v>
      </c>
      <c r="D11" s="715">
        <v>0.151</v>
      </c>
      <c r="E11" s="683"/>
      <c r="F11" s="723"/>
      <c r="G11" s="724"/>
      <c r="H11" s="693">
        <v>2.62</v>
      </c>
      <c r="I11" s="691"/>
      <c r="J11" s="707">
        <v>3368</v>
      </c>
    </row>
    <row r="12" spans="1:10" ht="12.75">
      <c r="A12" s="648" t="s">
        <v>145</v>
      </c>
      <c r="B12" s="678">
        <v>14.72</v>
      </c>
      <c r="C12" s="679">
        <v>28357</v>
      </c>
      <c r="D12" s="715">
        <v>0.131</v>
      </c>
      <c r="E12" s="683"/>
      <c r="F12" s="723">
        <v>1.62</v>
      </c>
      <c r="G12" s="724">
        <v>5508</v>
      </c>
      <c r="H12" s="692">
        <v>2.08</v>
      </c>
      <c r="I12" s="691"/>
      <c r="J12" s="707">
        <v>2674</v>
      </c>
    </row>
    <row r="13" spans="1:10" ht="12.75">
      <c r="A13" s="648" t="s">
        <v>146</v>
      </c>
      <c r="B13" s="678">
        <v>9.82</v>
      </c>
      <c r="C13" s="679">
        <v>18918</v>
      </c>
      <c r="D13" s="715">
        <v>0.246</v>
      </c>
      <c r="E13" s="683"/>
      <c r="F13" s="723"/>
      <c r="G13" s="724"/>
      <c r="H13" s="692">
        <v>2.24</v>
      </c>
      <c r="I13" s="691"/>
      <c r="J13" s="707">
        <v>2880</v>
      </c>
    </row>
    <row r="14" spans="1:10" ht="12.75">
      <c r="A14" s="648" t="s">
        <v>147</v>
      </c>
      <c r="B14" s="678">
        <v>9.73</v>
      </c>
      <c r="C14" s="679">
        <v>18744</v>
      </c>
      <c r="D14" s="715">
        <v>0.124</v>
      </c>
      <c r="E14" s="683"/>
      <c r="F14" s="723">
        <v>1.54</v>
      </c>
      <c r="G14" s="724">
        <v>5544</v>
      </c>
      <c r="H14" s="692">
        <v>1.86</v>
      </c>
      <c r="I14" s="691"/>
      <c r="J14" s="707">
        <v>2391</v>
      </c>
    </row>
    <row r="15" spans="1:10" ht="12.75">
      <c r="A15" s="648" t="s">
        <v>148</v>
      </c>
      <c r="B15" s="678">
        <v>10.24</v>
      </c>
      <c r="C15" s="679">
        <v>8198</v>
      </c>
      <c r="D15" s="715">
        <v>0.133</v>
      </c>
      <c r="E15" s="683"/>
      <c r="F15" s="723"/>
      <c r="G15" s="724"/>
      <c r="H15" s="692">
        <v>1.64</v>
      </c>
      <c r="I15" s="694"/>
      <c r="J15" s="707">
        <v>2108</v>
      </c>
    </row>
    <row r="16" spans="1:10" ht="12.75">
      <c r="A16" s="648" t="s">
        <v>149</v>
      </c>
      <c r="B16" s="678">
        <v>10.24</v>
      </c>
      <c r="C16" s="679">
        <v>19727</v>
      </c>
      <c r="D16" s="715">
        <v>0.156</v>
      </c>
      <c r="E16" s="683"/>
      <c r="F16" s="723"/>
      <c r="G16" s="724"/>
      <c r="H16" s="692">
        <v>0.56</v>
      </c>
      <c r="I16" s="695"/>
      <c r="J16" s="707">
        <v>720</v>
      </c>
    </row>
    <row r="17" spans="1:10" ht="12.75">
      <c r="A17" s="708" t="s">
        <v>150</v>
      </c>
      <c r="B17" s="680">
        <f aca="true" t="shared" si="0" ref="B17:J17">SUM(B5:B16)</f>
        <v>128.34</v>
      </c>
      <c r="C17" s="681">
        <f t="shared" si="0"/>
        <v>235714</v>
      </c>
      <c r="D17" s="713">
        <f t="shared" si="0"/>
        <v>1.728</v>
      </c>
      <c r="E17" s="685">
        <f t="shared" si="0"/>
        <v>0</v>
      </c>
      <c r="F17" s="725">
        <f t="shared" si="0"/>
        <v>5.74</v>
      </c>
      <c r="G17" s="726">
        <f t="shared" si="0"/>
        <v>19050</v>
      </c>
      <c r="H17" s="692">
        <f t="shared" si="0"/>
        <v>22.94</v>
      </c>
      <c r="I17" s="691">
        <f t="shared" si="0"/>
        <v>0</v>
      </c>
      <c r="J17" s="709">
        <f t="shared" si="0"/>
        <v>28907</v>
      </c>
    </row>
    <row r="18" spans="1:10" ht="12.75">
      <c r="A18" s="974" t="s">
        <v>130</v>
      </c>
      <c r="B18" s="1000" t="s">
        <v>175</v>
      </c>
      <c r="C18" s="1001"/>
      <c r="D18" s="954" t="s">
        <v>119</v>
      </c>
      <c r="E18" s="955"/>
      <c r="F18" s="985" t="s">
        <v>174</v>
      </c>
      <c r="G18" s="985"/>
      <c r="H18" s="956" t="s">
        <v>121</v>
      </c>
      <c r="I18" s="956"/>
      <c r="J18" s="957"/>
    </row>
    <row r="19" spans="1:10" ht="12.75">
      <c r="A19" s="976"/>
      <c r="B19" s="702" t="s">
        <v>126</v>
      </c>
      <c r="C19" s="657" t="s">
        <v>127</v>
      </c>
      <c r="D19" s="601" t="s">
        <v>126</v>
      </c>
      <c r="E19" s="703" t="s">
        <v>127</v>
      </c>
      <c r="F19" s="658" t="s">
        <v>126</v>
      </c>
      <c r="G19" s="658" t="s">
        <v>127</v>
      </c>
      <c r="H19" s="1004" t="s">
        <v>136</v>
      </c>
      <c r="I19" s="1005"/>
      <c r="J19" s="704" t="s">
        <v>137</v>
      </c>
    </row>
    <row r="20" spans="1:10" ht="12.75">
      <c r="A20" s="648" t="s">
        <v>138</v>
      </c>
      <c r="B20" s="676"/>
      <c r="C20" s="677"/>
      <c r="D20" s="574"/>
      <c r="E20" s="555"/>
      <c r="F20" s="605">
        <v>0.4</v>
      </c>
      <c r="G20" s="720">
        <v>720</v>
      </c>
      <c r="H20" s="612" t="s">
        <v>1</v>
      </c>
      <c r="I20" s="611"/>
      <c r="J20" s="650"/>
    </row>
    <row r="21" spans="1:10" ht="12.75">
      <c r="A21" s="648" t="s">
        <v>139</v>
      </c>
      <c r="B21" s="676"/>
      <c r="C21" s="677"/>
      <c r="D21" s="575"/>
      <c r="E21" s="556"/>
      <c r="F21" s="606">
        <v>0.42</v>
      </c>
      <c r="G21" s="607">
        <v>462</v>
      </c>
      <c r="H21" s="613" t="s">
        <v>0</v>
      </c>
      <c r="I21" s="614"/>
      <c r="J21" s="650">
        <v>19750</v>
      </c>
    </row>
    <row r="22" spans="1:10" ht="12.75">
      <c r="A22" s="648" t="s">
        <v>140</v>
      </c>
      <c r="B22" s="676"/>
      <c r="C22" s="677"/>
      <c r="D22" s="574"/>
      <c r="E22" s="557"/>
      <c r="F22" s="605">
        <v>0.32</v>
      </c>
      <c r="G22" s="608">
        <v>480</v>
      </c>
      <c r="H22" s="615" t="s">
        <v>2</v>
      </c>
      <c r="I22" s="616"/>
      <c r="J22" s="649"/>
    </row>
    <row r="23" spans="1:10" ht="12.75">
      <c r="A23" s="648" t="s">
        <v>142</v>
      </c>
      <c r="B23" s="676"/>
      <c r="C23" s="677"/>
      <c r="D23" s="574"/>
      <c r="E23" s="557"/>
      <c r="F23" s="605">
        <v>0.5</v>
      </c>
      <c r="G23" s="720">
        <v>375</v>
      </c>
      <c r="H23" s="617" t="s">
        <v>3</v>
      </c>
      <c r="I23" s="618"/>
      <c r="J23" s="651"/>
    </row>
    <row r="24" spans="1:10" ht="12.75">
      <c r="A24" s="648" t="s">
        <v>141</v>
      </c>
      <c r="B24" s="676"/>
      <c r="C24" s="677"/>
      <c r="D24" s="574"/>
      <c r="E24" s="557"/>
      <c r="F24" s="605">
        <v>0.28</v>
      </c>
      <c r="G24" s="720">
        <v>280</v>
      </c>
      <c r="H24" s="619" t="s">
        <v>4</v>
      </c>
      <c r="I24" s="620"/>
      <c r="J24" s="651">
        <v>25380</v>
      </c>
    </row>
    <row r="25" spans="1:10" ht="12.75">
      <c r="A25" s="648" t="s">
        <v>143</v>
      </c>
      <c r="B25" s="676">
        <v>1.3</v>
      </c>
      <c r="C25" s="677">
        <v>2985</v>
      </c>
      <c r="D25" s="574"/>
      <c r="E25" s="557"/>
      <c r="F25" s="605">
        <v>0.74</v>
      </c>
      <c r="G25" s="720">
        <v>518</v>
      </c>
      <c r="H25" s="621" t="s">
        <v>5</v>
      </c>
      <c r="I25" s="616"/>
      <c r="J25" s="652"/>
    </row>
    <row r="26" spans="1:10" ht="12.75">
      <c r="A26" s="648" t="s">
        <v>144</v>
      </c>
      <c r="B26" s="676"/>
      <c r="C26" s="677"/>
      <c r="D26" s="574"/>
      <c r="E26" s="557"/>
      <c r="F26" s="605">
        <v>0.34</v>
      </c>
      <c r="G26" s="720">
        <v>340</v>
      </c>
      <c r="H26" s="617" t="s">
        <v>6</v>
      </c>
      <c r="I26" s="611"/>
      <c r="J26" s="652"/>
    </row>
    <row r="27" spans="1:10" ht="12.75">
      <c r="A27" s="648" t="s">
        <v>145</v>
      </c>
      <c r="B27" s="676"/>
      <c r="C27" s="677"/>
      <c r="D27" s="574"/>
      <c r="E27" s="557"/>
      <c r="F27" s="605">
        <v>0.86</v>
      </c>
      <c r="G27" s="720">
        <v>860</v>
      </c>
      <c r="H27" s="619" t="s">
        <v>7</v>
      </c>
      <c r="I27" s="620"/>
      <c r="J27" s="651">
        <v>20321.5</v>
      </c>
    </row>
    <row r="28" spans="1:10" ht="12.75">
      <c r="A28" s="648" t="s">
        <v>146</v>
      </c>
      <c r="B28" s="676"/>
      <c r="C28" s="677"/>
      <c r="D28" s="574"/>
      <c r="E28" s="557"/>
      <c r="F28" s="605">
        <v>0.46</v>
      </c>
      <c r="G28" s="720">
        <v>276</v>
      </c>
      <c r="H28" s="621" t="s">
        <v>8</v>
      </c>
      <c r="I28" s="616"/>
      <c r="J28" s="652"/>
    </row>
    <row r="29" spans="1:10" ht="12.75">
      <c r="A29" s="648" t="s">
        <v>147</v>
      </c>
      <c r="B29" s="676"/>
      <c r="C29" s="677"/>
      <c r="D29" s="574"/>
      <c r="E29" s="557"/>
      <c r="F29" s="728">
        <v>0.92</v>
      </c>
      <c r="G29" s="729">
        <v>552</v>
      </c>
      <c r="H29" s="617" t="s">
        <v>9</v>
      </c>
      <c r="I29" s="611"/>
      <c r="J29" s="652"/>
    </row>
    <row r="30" spans="1:10" ht="12.75">
      <c r="A30" s="648" t="s">
        <v>148</v>
      </c>
      <c r="B30" s="676">
        <v>1.32</v>
      </c>
      <c r="C30" s="677">
        <v>3365</v>
      </c>
      <c r="D30" s="574"/>
      <c r="E30" s="556"/>
      <c r="F30" s="605">
        <v>0.38</v>
      </c>
      <c r="G30" s="720">
        <v>228</v>
      </c>
      <c r="H30" s="619" t="s">
        <v>10</v>
      </c>
      <c r="I30" s="620"/>
      <c r="J30" s="651">
        <v>23284</v>
      </c>
    </row>
    <row r="31" spans="1:10" ht="12.75">
      <c r="A31" s="648" t="s">
        <v>149</v>
      </c>
      <c r="B31" s="676"/>
      <c r="C31" s="677"/>
      <c r="D31" s="574"/>
      <c r="E31" s="557"/>
      <c r="F31" s="605">
        <v>0.48</v>
      </c>
      <c r="G31" s="720">
        <v>288</v>
      </c>
      <c r="H31" s="621" t="s">
        <v>11</v>
      </c>
      <c r="I31" s="622"/>
      <c r="J31" s="652"/>
    </row>
    <row r="32" spans="1:10" ht="12.75">
      <c r="A32" s="708" t="s">
        <v>150</v>
      </c>
      <c r="B32" s="646"/>
      <c r="C32" s="647">
        <f>SUM(C20:C31)</f>
        <v>6350</v>
      </c>
      <c r="D32" s="710" t="s">
        <v>150</v>
      </c>
      <c r="E32" s="558">
        <f>SUM(E20:E31)</f>
        <v>0</v>
      </c>
      <c r="F32" s="609">
        <f>SUM(F20:F31)</f>
        <v>6.1</v>
      </c>
      <c r="G32" s="610">
        <f>SUM(G20:G31)</f>
        <v>5379</v>
      </c>
      <c r="H32" s="698" t="s">
        <v>150</v>
      </c>
      <c r="I32" s="623"/>
      <c r="J32" s="653">
        <f>SUM(J21:J31)</f>
        <v>88735.5</v>
      </c>
    </row>
    <row r="33" spans="1:10" ht="33.75">
      <c r="A33" s="972" t="s">
        <v>130</v>
      </c>
      <c r="B33" s="1032" t="s">
        <v>166</v>
      </c>
      <c r="C33" s="1032"/>
      <c r="D33" s="626" t="s">
        <v>167</v>
      </c>
      <c r="E33" s="627" t="s">
        <v>168</v>
      </c>
      <c r="F33" s="1015" t="s">
        <v>171</v>
      </c>
      <c r="G33" s="1016"/>
      <c r="H33" s="638" t="s">
        <v>117</v>
      </c>
      <c r="I33" s="952" t="s">
        <v>169</v>
      </c>
      <c r="J33" s="953"/>
    </row>
    <row r="34" spans="1:10" ht="12.75">
      <c r="A34" s="973"/>
      <c r="B34" s="625" t="s">
        <v>126</v>
      </c>
      <c r="C34" s="600" t="s">
        <v>127</v>
      </c>
      <c r="D34" s="624" t="s">
        <v>126</v>
      </c>
      <c r="E34" s="599" t="s">
        <v>126</v>
      </c>
      <c r="F34" s="631" t="s">
        <v>126</v>
      </c>
      <c r="G34" s="630" t="s">
        <v>127</v>
      </c>
      <c r="H34" s="639" t="s">
        <v>127</v>
      </c>
      <c r="I34" s="696" t="s">
        <v>40</v>
      </c>
      <c r="J34" s="697" t="s">
        <v>172</v>
      </c>
    </row>
    <row r="35" spans="1:10" ht="12.75">
      <c r="A35" s="648" t="s">
        <v>138</v>
      </c>
      <c r="B35" s="602">
        <v>0.146</v>
      </c>
      <c r="C35" s="603">
        <v>1106</v>
      </c>
      <c r="D35" s="624">
        <v>0.28</v>
      </c>
      <c r="E35" s="628">
        <v>0.236</v>
      </c>
      <c r="F35" s="631">
        <v>0.675</v>
      </c>
      <c r="G35" s="634">
        <v>484</v>
      </c>
      <c r="H35" s="640"/>
      <c r="I35" s="644"/>
      <c r="J35" s="736">
        <v>0.025</v>
      </c>
    </row>
    <row r="36" spans="1:10" ht="12.75">
      <c r="A36" s="648" t="s">
        <v>139</v>
      </c>
      <c r="B36" s="600">
        <v>0.101</v>
      </c>
      <c r="C36" s="604">
        <v>1014</v>
      </c>
      <c r="D36" s="599">
        <v>0.36</v>
      </c>
      <c r="E36" s="628">
        <v>0.324</v>
      </c>
      <c r="F36" s="631">
        <v>0.617</v>
      </c>
      <c r="G36" s="633">
        <v>484</v>
      </c>
      <c r="H36" s="641"/>
      <c r="I36" s="644"/>
      <c r="J36" s="736">
        <v>0.033</v>
      </c>
    </row>
    <row r="37" spans="1:10" ht="12.75">
      <c r="A37" s="648" t="s">
        <v>140</v>
      </c>
      <c r="B37" s="600">
        <v>0.145</v>
      </c>
      <c r="C37" s="604">
        <v>1014</v>
      </c>
      <c r="D37" s="599">
        <v>0.703</v>
      </c>
      <c r="E37" s="628">
        <v>0.51</v>
      </c>
      <c r="F37" s="631">
        <v>0.59</v>
      </c>
      <c r="G37" s="633">
        <v>484</v>
      </c>
      <c r="H37" s="641"/>
      <c r="I37" s="644">
        <v>0.016</v>
      </c>
      <c r="J37" s="736">
        <v>0.03</v>
      </c>
    </row>
    <row r="38" spans="1:10" ht="12.75">
      <c r="A38" s="648" t="s">
        <v>142</v>
      </c>
      <c r="B38" s="600">
        <v>0.177</v>
      </c>
      <c r="C38" s="604">
        <v>1014</v>
      </c>
      <c r="D38" s="599"/>
      <c r="E38" s="628"/>
      <c r="F38" s="631">
        <v>1.123</v>
      </c>
      <c r="G38" s="634">
        <v>4283</v>
      </c>
      <c r="H38" s="641"/>
      <c r="I38" s="644"/>
      <c r="J38" s="736">
        <v>0.017</v>
      </c>
    </row>
    <row r="39" spans="1:10" ht="12.75">
      <c r="A39" s="648" t="s">
        <v>141</v>
      </c>
      <c r="B39" s="600">
        <v>0.151</v>
      </c>
      <c r="C39" s="604">
        <v>1014</v>
      </c>
      <c r="D39" s="599">
        <v>0.494</v>
      </c>
      <c r="E39" s="628">
        <v>0.51</v>
      </c>
      <c r="F39" s="631">
        <v>0.871</v>
      </c>
      <c r="G39" s="634">
        <v>4283</v>
      </c>
      <c r="H39" s="641">
        <v>4265</v>
      </c>
      <c r="I39" s="644"/>
      <c r="J39" s="736">
        <v>0.019</v>
      </c>
    </row>
    <row r="40" spans="1:10" ht="12.75">
      <c r="A40" s="648" t="s">
        <v>143</v>
      </c>
      <c r="B40" s="600">
        <v>0.144</v>
      </c>
      <c r="C40" s="604">
        <v>1014</v>
      </c>
      <c r="D40" s="599">
        <v>0.499</v>
      </c>
      <c r="E40" s="628">
        <v>0.379</v>
      </c>
      <c r="F40" s="631">
        <v>0.856</v>
      </c>
      <c r="G40" s="634">
        <v>484</v>
      </c>
      <c r="H40" s="642"/>
      <c r="I40" s="644"/>
      <c r="J40" s="736">
        <v>0.014</v>
      </c>
    </row>
    <row r="41" spans="1:10" ht="12.75">
      <c r="A41" s="648" t="s">
        <v>144</v>
      </c>
      <c r="B41" s="600">
        <v>0.135</v>
      </c>
      <c r="C41" s="604">
        <v>1014</v>
      </c>
      <c r="D41" s="599">
        <v>0.465</v>
      </c>
      <c r="E41" s="628">
        <v>0.245</v>
      </c>
      <c r="F41" s="631">
        <v>0.67</v>
      </c>
      <c r="G41" s="634">
        <v>484</v>
      </c>
      <c r="H41" s="641"/>
      <c r="I41" s="644"/>
      <c r="J41" s="736">
        <v>0.01</v>
      </c>
    </row>
    <row r="42" spans="1:10" ht="12.75">
      <c r="A42" s="648" t="s">
        <v>145</v>
      </c>
      <c r="B42" s="600">
        <v>0.166</v>
      </c>
      <c r="C42" s="604">
        <v>1014</v>
      </c>
      <c r="D42" s="599">
        <v>0.416</v>
      </c>
      <c r="E42" s="628">
        <v>0.193</v>
      </c>
      <c r="F42" s="631">
        <v>0.825</v>
      </c>
      <c r="G42" s="634">
        <v>4187</v>
      </c>
      <c r="H42" s="641"/>
      <c r="I42" s="644"/>
      <c r="J42" s="736">
        <v>0.025</v>
      </c>
    </row>
    <row r="43" spans="1:10" ht="12.75">
      <c r="A43" s="648" t="s">
        <v>146</v>
      </c>
      <c r="B43" s="600">
        <v>0.153</v>
      </c>
      <c r="C43" s="604">
        <v>1014</v>
      </c>
      <c r="D43" s="599">
        <v>0.239</v>
      </c>
      <c r="E43" s="628">
        <v>0.167</v>
      </c>
      <c r="F43" s="631">
        <v>0.841</v>
      </c>
      <c r="G43" s="634">
        <v>484</v>
      </c>
      <c r="H43" s="641"/>
      <c r="I43" s="644"/>
      <c r="J43" s="736">
        <v>0.019</v>
      </c>
    </row>
    <row r="44" spans="1:10" ht="12.75">
      <c r="A44" s="648" t="s">
        <v>147</v>
      </c>
      <c r="B44" s="600">
        <v>0.163</v>
      </c>
      <c r="C44" s="604">
        <v>1014</v>
      </c>
      <c r="D44" s="599">
        <v>0.58</v>
      </c>
      <c r="E44" s="628">
        <v>0.159</v>
      </c>
      <c r="F44" s="630">
        <v>1.097</v>
      </c>
      <c r="G44" s="634">
        <v>484</v>
      </c>
      <c r="H44" s="641">
        <v>4221</v>
      </c>
      <c r="I44" s="644"/>
      <c r="J44" s="736">
        <v>0.023</v>
      </c>
    </row>
    <row r="45" spans="1:10" ht="12.75">
      <c r="A45" s="648" t="s">
        <v>148</v>
      </c>
      <c r="B45" s="600">
        <v>0.183</v>
      </c>
      <c r="C45" s="604">
        <v>1014</v>
      </c>
      <c r="D45" s="599">
        <v>0.204</v>
      </c>
      <c r="E45" s="628">
        <v>0.219</v>
      </c>
      <c r="F45" s="630">
        <v>0.677</v>
      </c>
      <c r="G45" s="634">
        <v>4187</v>
      </c>
      <c r="H45" s="641"/>
      <c r="I45" s="644"/>
      <c r="J45" s="737">
        <v>0.023</v>
      </c>
    </row>
    <row r="46" spans="1:10" ht="12.75">
      <c r="A46" s="648" t="s">
        <v>149</v>
      </c>
      <c r="B46" s="600">
        <v>0.117</v>
      </c>
      <c r="C46" s="604">
        <v>1014</v>
      </c>
      <c r="D46" s="599">
        <v>0.342</v>
      </c>
      <c r="E46" s="628">
        <v>0.163</v>
      </c>
      <c r="F46" s="635">
        <v>0.711</v>
      </c>
      <c r="G46" s="634">
        <v>484</v>
      </c>
      <c r="H46" s="641"/>
      <c r="I46" s="644"/>
      <c r="J46" s="736">
        <v>0.009</v>
      </c>
    </row>
    <row r="47" spans="1:10" ht="12.75">
      <c r="A47" s="708" t="s">
        <v>150</v>
      </c>
      <c r="B47" s="660">
        <f aca="true" t="shared" si="1" ref="B47:J47">SUM(B35:B46)</f>
        <v>1.7810000000000001</v>
      </c>
      <c r="C47" s="661">
        <f t="shared" si="1"/>
        <v>12260</v>
      </c>
      <c r="D47" s="662">
        <f t="shared" si="1"/>
        <v>4.581999999999999</v>
      </c>
      <c r="E47" s="629">
        <f t="shared" si="1"/>
        <v>3.1049999999999995</v>
      </c>
      <c r="F47" s="636">
        <f t="shared" si="1"/>
        <v>9.553</v>
      </c>
      <c r="G47" s="637">
        <f t="shared" si="1"/>
        <v>20812</v>
      </c>
      <c r="H47" s="643">
        <f t="shared" si="1"/>
        <v>8486</v>
      </c>
      <c r="I47" s="645">
        <f t="shared" si="1"/>
        <v>0.016</v>
      </c>
      <c r="J47" s="738">
        <f t="shared" si="1"/>
        <v>0.247</v>
      </c>
    </row>
    <row r="48" spans="1:10" ht="12.75">
      <c r="A48" s="1006" t="s">
        <v>133</v>
      </c>
      <c r="B48" s="1007"/>
      <c r="C48" s="1007"/>
      <c r="D48" s="1008"/>
      <c r="E48" s="667" t="s">
        <v>158</v>
      </c>
      <c r="F48" s="667"/>
      <c r="G48" s="667"/>
      <c r="H48" s="667"/>
      <c r="I48" s="668"/>
      <c r="J48" s="669">
        <f>C17+E17</f>
        <v>235714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28907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6350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0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12260</v>
      </c>
    </row>
    <row r="53" spans="1:10" ht="12.75">
      <c r="A53" s="1009"/>
      <c r="B53" s="1010"/>
      <c r="C53" s="1010"/>
      <c r="D53" s="1011"/>
      <c r="E53" s="667" t="s">
        <v>109</v>
      </c>
      <c r="F53" s="667"/>
      <c r="G53" s="667"/>
      <c r="H53" s="667"/>
      <c r="I53" s="668"/>
      <c r="J53" s="669">
        <f>H47</f>
        <v>8486</v>
      </c>
    </row>
    <row r="54" spans="1:10" ht="12.75">
      <c r="A54" s="1009"/>
      <c r="B54" s="1010"/>
      <c r="C54" s="1010"/>
      <c r="D54" s="1011"/>
      <c r="E54" s="667" t="s">
        <v>110</v>
      </c>
      <c r="F54" s="667"/>
      <c r="G54" s="667"/>
      <c r="H54" s="667"/>
      <c r="I54" s="668"/>
      <c r="J54" s="669">
        <f>J47</f>
        <v>0.247</v>
      </c>
    </row>
    <row r="55" spans="1:10" ht="12.75">
      <c r="A55" s="1009"/>
      <c r="B55" s="1010"/>
      <c r="C55" s="1010"/>
      <c r="D55" s="1011"/>
      <c r="E55" s="667" t="s">
        <v>111</v>
      </c>
      <c r="F55" s="667"/>
      <c r="G55" s="667"/>
      <c r="H55" s="667"/>
      <c r="I55" s="668"/>
      <c r="J55" s="671">
        <f>G47</f>
        <v>20812</v>
      </c>
    </row>
    <row r="56" spans="1:10" ht="12.75">
      <c r="A56" s="1012"/>
      <c r="B56" s="1013"/>
      <c r="C56" s="1013"/>
      <c r="D56" s="1014"/>
      <c r="E56" s="672" t="s">
        <v>112</v>
      </c>
      <c r="F56" s="672"/>
      <c r="G56" s="672"/>
      <c r="H56" s="672"/>
      <c r="I56" s="673"/>
      <c r="J56" s="674">
        <f>SUM(J48:J55)</f>
        <v>312529.247</v>
      </c>
    </row>
    <row r="57" spans="1:10" ht="12.75">
      <c r="A57" s="977" t="s">
        <v>134</v>
      </c>
      <c r="B57" s="978"/>
      <c r="C57" s="978"/>
      <c r="D57" s="979"/>
      <c r="E57" s="730" t="s">
        <v>113</v>
      </c>
      <c r="F57" s="730"/>
      <c r="G57" s="730"/>
      <c r="H57" s="730"/>
      <c r="I57" s="731"/>
      <c r="J57" s="665">
        <v>276243</v>
      </c>
    </row>
    <row r="58" spans="1:10" ht="12.75">
      <c r="A58" s="977"/>
      <c r="B58" s="978"/>
      <c r="C58" s="978"/>
      <c r="D58" s="979"/>
      <c r="E58" s="730" t="s">
        <v>114</v>
      </c>
      <c r="F58" s="730"/>
      <c r="G58" s="730"/>
      <c r="H58" s="730"/>
      <c r="I58" s="731"/>
      <c r="J58" s="665">
        <v>9450</v>
      </c>
    </row>
    <row r="59" spans="1:10" ht="12.75">
      <c r="A59" s="977"/>
      <c r="B59" s="978"/>
      <c r="C59" s="978"/>
      <c r="D59" s="979"/>
      <c r="E59" s="730" t="s">
        <v>116</v>
      </c>
      <c r="F59" s="730"/>
      <c r="G59" s="730"/>
      <c r="H59" s="730"/>
      <c r="I59" s="731"/>
      <c r="J59" s="665">
        <f>G32</f>
        <v>5379</v>
      </c>
    </row>
    <row r="60" spans="1:10" ht="12.75">
      <c r="A60" s="977"/>
      <c r="B60" s="978"/>
      <c r="C60" s="978"/>
      <c r="D60" s="979"/>
      <c r="E60" s="1019" t="s">
        <v>115</v>
      </c>
      <c r="F60" s="1019"/>
      <c r="G60" s="1019"/>
      <c r="H60" s="1019"/>
      <c r="I60" s="1019"/>
      <c r="J60" s="717">
        <f>J32</f>
        <v>88735.5</v>
      </c>
    </row>
    <row r="61" spans="1:10" ht="12.75">
      <c r="A61" s="980"/>
      <c r="B61" s="981"/>
      <c r="C61" s="981"/>
      <c r="D61" s="982"/>
      <c r="E61" s="983" t="s">
        <v>156</v>
      </c>
      <c r="F61" s="983"/>
      <c r="G61" s="983"/>
      <c r="H61" s="983"/>
      <c r="I61" s="984"/>
      <c r="J61" s="716">
        <f>SUM(J57:J60)</f>
        <v>379807.5</v>
      </c>
    </row>
    <row r="62" spans="1:10" ht="13.5" thickBot="1">
      <c r="A62" s="994" t="s">
        <v>101</v>
      </c>
      <c r="B62" s="995"/>
      <c r="C62" s="995"/>
      <c r="D62" s="995"/>
      <c r="E62" s="995"/>
      <c r="F62" s="995"/>
      <c r="G62" s="995"/>
      <c r="H62" s="995"/>
      <c r="I62" s="996"/>
      <c r="J62" s="699">
        <f>J56-J61</f>
        <v>-67278.25300000003</v>
      </c>
    </row>
    <row r="63" spans="1:10" ht="13.5" thickBot="1">
      <c r="A63" s="1029" t="s">
        <v>159</v>
      </c>
      <c r="B63" s="1030"/>
      <c r="C63" s="1030"/>
      <c r="D63" s="1030"/>
      <c r="E63" s="1030"/>
      <c r="F63" s="1030"/>
      <c r="G63" s="1030"/>
      <c r="H63" s="1030"/>
      <c r="I63" s="1031"/>
      <c r="J63" s="727">
        <f>G17</f>
        <v>19050</v>
      </c>
    </row>
  </sheetData>
  <sheetProtection/>
  <mergeCells count="29">
    <mergeCell ref="A62:I62"/>
    <mergeCell ref="A63:I63"/>
    <mergeCell ref="A33:A34"/>
    <mergeCell ref="B33:C33"/>
    <mergeCell ref="F33:G33"/>
    <mergeCell ref="I33:J33"/>
    <mergeCell ref="A48:D56"/>
    <mergeCell ref="A57:D61"/>
    <mergeCell ref="E60:I60"/>
    <mergeCell ref="E61:I61"/>
    <mergeCell ref="G3:G4"/>
    <mergeCell ref="H3:I3"/>
    <mergeCell ref="J3:J4"/>
    <mergeCell ref="A18:A19"/>
    <mergeCell ref="B18:C18"/>
    <mergeCell ref="D18:E18"/>
    <mergeCell ref="F18:G18"/>
    <mergeCell ref="H18:J18"/>
    <mergeCell ref="H19:I19"/>
    <mergeCell ref="A1:J1"/>
    <mergeCell ref="A2:A4"/>
    <mergeCell ref="B2:C2"/>
    <mergeCell ref="F2:G2"/>
    <mergeCell ref="H2:J2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J31" sqref="J31"/>
    </sheetView>
  </sheetViews>
  <sheetFormatPr defaultColWidth="9.140625" defaultRowHeight="12.75"/>
  <cols>
    <col min="2" max="2" width="9.7109375" style="0" customWidth="1"/>
    <col min="3" max="3" width="10.140625" style="0" customWidth="1"/>
    <col min="7" max="7" width="9.421875" style="0" bestFit="1" customWidth="1"/>
    <col min="8" max="8" width="10.28125" style="0" customWidth="1"/>
    <col min="9" max="9" width="10.00390625" style="0" customWidth="1"/>
    <col min="10" max="10" width="11.140625" style="0" customWidth="1"/>
  </cols>
  <sheetData>
    <row r="1" spans="1:10" ht="18">
      <c r="A1" s="969" t="s">
        <v>176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12.75">
      <c r="A2" s="974" t="s">
        <v>130</v>
      </c>
      <c r="B2" s="1002" t="s">
        <v>170</v>
      </c>
      <c r="C2" s="1003"/>
      <c r="D2" s="713" t="s">
        <v>155</v>
      </c>
      <c r="E2" s="712" t="s">
        <v>154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127</v>
      </c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.75" thickBot="1">
      <c r="A4" s="975"/>
      <c r="B4" s="1033"/>
      <c r="C4" s="1034"/>
      <c r="D4" s="1035"/>
      <c r="E4" s="1036"/>
      <c r="F4" s="1037"/>
      <c r="G4" s="1038"/>
      <c r="H4" s="741" t="s">
        <v>122</v>
      </c>
      <c r="I4" s="742" t="s">
        <v>128</v>
      </c>
      <c r="J4" s="1039"/>
    </row>
    <row r="5" spans="1:10" ht="12.75">
      <c r="A5" s="744" t="s">
        <v>138</v>
      </c>
      <c r="B5" s="745">
        <v>13.71</v>
      </c>
      <c r="C5" s="746">
        <v>26644</v>
      </c>
      <c r="D5" s="747">
        <v>0.348</v>
      </c>
      <c r="E5" s="748"/>
      <c r="F5" s="749"/>
      <c r="G5" s="750"/>
      <c r="H5" s="751">
        <v>0.8</v>
      </c>
      <c r="I5" s="752"/>
      <c r="J5" s="753">
        <v>1028</v>
      </c>
    </row>
    <row r="6" spans="1:10" ht="12.75">
      <c r="A6" s="648" t="s">
        <v>139</v>
      </c>
      <c r="B6" s="678">
        <v>9.79</v>
      </c>
      <c r="C6" s="679">
        <v>19026</v>
      </c>
      <c r="D6" s="715">
        <v>0.086</v>
      </c>
      <c r="E6" s="683"/>
      <c r="F6" s="723"/>
      <c r="G6" s="724"/>
      <c r="H6" s="692">
        <v>0.82</v>
      </c>
      <c r="I6" s="691"/>
      <c r="J6" s="719">
        <v>1070</v>
      </c>
    </row>
    <row r="7" spans="1:10" ht="13.5" thickBot="1">
      <c r="A7" s="754" t="s">
        <v>140</v>
      </c>
      <c r="B7" s="755">
        <v>10.14</v>
      </c>
      <c r="C7" s="756">
        <v>19706</v>
      </c>
      <c r="D7" s="757">
        <v>0.155</v>
      </c>
      <c r="E7" s="758"/>
      <c r="F7" s="759">
        <v>1.88</v>
      </c>
      <c r="G7" s="760">
        <v>3348</v>
      </c>
      <c r="H7" s="761">
        <v>0.98</v>
      </c>
      <c r="I7" s="762"/>
      <c r="J7" s="763">
        <v>1279</v>
      </c>
    </row>
    <row r="8" spans="1:10" ht="12.75">
      <c r="A8" s="744" t="s">
        <v>142</v>
      </c>
      <c r="B8" s="745">
        <v>9.8</v>
      </c>
      <c r="C8" s="746">
        <v>19045</v>
      </c>
      <c r="D8" s="747">
        <v>0.247</v>
      </c>
      <c r="E8" s="748"/>
      <c r="F8" s="749"/>
      <c r="G8" s="750"/>
      <c r="H8" s="751">
        <v>2.04</v>
      </c>
      <c r="I8" s="752"/>
      <c r="J8" s="764">
        <v>2663</v>
      </c>
    </row>
    <row r="9" spans="1:10" ht="12.75">
      <c r="A9" s="648" t="s">
        <v>141</v>
      </c>
      <c r="B9" s="678">
        <v>9.03</v>
      </c>
      <c r="C9" s="679">
        <v>17549</v>
      </c>
      <c r="D9" s="715">
        <v>0.129</v>
      </c>
      <c r="E9" s="683"/>
      <c r="F9" s="723"/>
      <c r="G9" s="724"/>
      <c r="H9" s="692">
        <v>1.42</v>
      </c>
      <c r="I9" s="691"/>
      <c r="J9" s="707">
        <v>1853</v>
      </c>
    </row>
    <row r="10" spans="1:10" ht="13.5" thickBot="1">
      <c r="A10" s="754" t="s">
        <v>143</v>
      </c>
      <c r="B10" s="755">
        <v>10.13</v>
      </c>
      <c r="C10" s="756">
        <v>19687</v>
      </c>
      <c r="D10" s="757">
        <v>0.07</v>
      </c>
      <c r="E10" s="758"/>
      <c r="F10" s="759"/>
      <c r="G10" s="760"/>
      <c r="H10" s="761">
        <v>2.18</v>
      </c>
      <c r="I10" s="762"/>
      <c r="J10" s="765">
        <v>2845</v>
      </c>
    </row>
    <row r="11" spans="1:10" ht="12.75">
      <c r="A11" s="744" t="s">
        <v>144</v>
      </c>
      <c r="B11" s="745">
        <v>9.36</v>
      </c>
      <c r="C11" s="746">
        <v>18191</v>
      </c>
      <c r="D11" s="747">
        <v>0.17</v>
      </c>
      <c r="E11" s="748"/>
      <c r="F11" s="749">
        <v>1.54</v>
      </c>
      <c r="G11" s="750">
        <v>3080</v>
      </c>
      <c r="H11" s="766">
        <v>1.52</v>
      </c>
      <c r="I11" s="752"/>
      <c r="J11" s="764">
        <v>1983</v>
      </c>
    </row>
    <row r="12" spans="1:10" ht="12.75">
      <c r="A12" s="648" t="s">
        <v>145</v>
      </c>
      <c r="B12" s="678">
        <v>14.29</v>
      </c>
      <c r="C12" s="679">
        <v>27772</v>
      </c>
      <c r="D12" s="715">
        <v>0.058</v>
      </c>
      <c r="E12" s="683"/>
      <c r="F12" s="723"/>
      <c r="G12" s="724"/>
      <c r="H12" s="692">
        <v>2.58</v>
      </c>
      <c r="I12" s="691"/>
      <c r="J12" s="707">
        <v>3367</v>
      </c>
    </row>
    <row r="13" spans="1:10" ht="13.5" thickBot="1">
      <c r="A13" s="754" t="s">
        <v>146</v>
      </c>
      <c r="B13" s="755">
        <v>9.89</v>
      </c>
      <c r="C13" s="756">
        <v>19220.38</v>
      </c>
      <c r="D13" s="757">
        <v>0.212</v>
      </c>
      <c r="E13" s="758"/>
      <c r="F13" s="759"/>
      <c r="G13" s="760"/>
      <c r="H13" s="761">
        <v>1.88</v>
      </c>
      <c r="I13" s="762"/>
      <c r="J13" s="765">
        <v>2453</v>
      </c>
    </row>
    <row r="14" spans="1:10" ht="12.75">
      <c r="A14" s="744" t="s">
        <v>147</v>
      </c>
      <c r="B14" s="745">
        <v>9.83</v>
      </c>
      <c r="C14" s="746">
        <v>19104.13</v>
      </c>
      <c r="D14" s="747">
        <v>0.192</v>
      </c>
      <c r="E14" s="748"/>
      <c r="F14" s="749">
        <v>1.4</v>
      </c>
      <c r="G14" s="750">
        <v>1610</v>
      </c>
      <c r="H14" s="751">
        <v>1.4</v>
      </c>
      <c r="I14" s="752"/>
      <c r="J14" s="764">
        <v>1827</v>
      </c>
    </row>
    <row r="15" spans="1:10" ht="12.75">
      <c r="A15" s="648" t="s">
        <v>148</v>
      </c>
      <c r="B15" s="678">
        <v>9.7</v>
      </c>
      <c r="C15" s="679">
        <v>18851.51</v>
      </c>
      <c r="D15" s="715">
        <v>0.393</v>
      </c>
      <c r="E15" s="683"/>
      <c r="F15" s="723">
        <v>1.28</v>
      </c>
      <c r="G15" s="724">
        <v>2560</v>
      </c>
      <c r="H15" s="692">
        <v>1.32</v>
      </c>
      <c r="I15" s="694"/>
      <c r="J15" s="707">
        <v>1722.6</v>
      </c>
    </row>
    <row r="16" spans="1:10" ht="13.5" thickBot="1">
      <c r="A16" s="754" t="s">
        <v>149</v>
      </c>
      <c r="B16" s="755">
        <v>9.36</v>
      </c>
      <c r="C16" s="756">
        <v>18190.5</v>
      </c>
      <c r="D16" s="757">
        <v>0.247</v>
      </c>
      <c r="E16" s="758"/>
      <c r="F16" s="759"/>
      <c r="G16" s="760"/>
      <c r="H16" s="761">
        <v>1.5</v>
      </c>
      <c r="I16" s="775"/>
      <c r="J16" s="765">
        <v>1957.5</v>
      </c>
    </row>
    <row r="17" spans="1:10" ht="12.75">
      <c r="A17" s="767" t="s">
        <v>150</v>
      </c>
      <c r="B17" s="768">
        <f aca="true" t="shared" si="0" ref="B17:J17">SUM(B5:B16)</f>
        <v>125.03</v>
      </c>
      <c r="C17" s="769">
        <f t="shared" si="0"/>
        <v>242986.52000000002</v>
      </c>
      <c r="D17" s="770">
        <f t="shared" si="0"/>
        <v>2.3069999999999995</v>
      </c>
      <c r="E17" s="771">
        <f t="shared" si="0"/>
        <v>0</v>
      </c>
      <c r="F17" s="772">
        <f t="shared" si="0"/>
        <v>6.1000000000000005</v>
      </c>
      <c r="G17" s="773">
        <f t="shared" si="0"/>
        <v>10598</v>
      </c>
      <c r="H17" s="690">
        <f t="shared" si="0"/>
        <v>18.439999999999998</v>
      </c>
      <c r="I17" s="743">
        <f t="shared" si="0"/>
        <v>0</v>
      </c>
      <c r="J17" s="774">
        <f t="shared" si="0"/>
        <v>24048.1</v>
      </c>
    </row>
    <row r="18" spans="1:10" ht="12.75">
      <c r="A18" s="974" t="s">
        <v>130</v>
      </c>
      <c r="B18" s="1000" t="s">
        <v>175</v>
      </c>
      <c r="C18" s="1001"/>
      <c r="D18" s="954" t="s">
        <v>119</v>
      </c>
      <c r="E18" s="955"/>
      <c r="F18" s="985" t="s">
        <v>174</v>
      </c>
      <c r="G18" s="985"/>
      <c r="H18" s="956" t="s">
        <v>121</v>
      </c>
      <c r="I18" s="956"/>
      <c r="J18" s="957"/>
    </row>
    <row r="19" spans="1:10" ht="13.5" thickBot="1">
      <c r="A19" s="975"/>
      <c r="B19" s="776" t="s">
        <v>126</v>
      </c>
      <c r="C19" s="777" t="s">
        <v>127</v>
      </c>
      <c r="D19" s="778" t="s">
        <v>126</v>
      </c>
      <c r="E19" s="779" t="s">
        <v>127</v>
      </c>
      <c r="F19" s="780" t="s">
        <v>126</v>
      </c>
      <c r="G19" s="780" t="s">
        <v>127</v>
      </c>
      <c r="H19" s="1040" t="s">
        <v>136</v>
      </c>
      <c r="I19" s="1041"/>
      <c r="J19" s="781" t="s">
        <v>137</v>
      </c>
    </row>
    <row r="20" spans="1:10" ht="12.75">
      <c r="A20" s="744" t="s">
        <v>138</v>
      </c>
      <c r="B20" s="782"/>
      <c r="C20" s="783"/>
      <c r="D20" s="784"/>
      <c r="E20" s="785"/>
      <c r="F20" s="786">
        <v>0.66</v>
      </c>
      <c r="G20" s="787">
        <v>396</v>
      </c>
      <c r="H20" s="788" t="s">
        <v>1</v>
      </c>
      <c r="I20" s="789"/>
      <c r="J20" s="790"/>
    </row>
    <row r="21" spans="1:10" ht="12.75">
      <c r="A21" s="648" t="s">
        <v>139</v>
      </c>
      <c r="B21" s="676"/>
      <c r="C21" s="677"/>
      <c r="D21" s="575"/>
      <c r="E21" s="556"/>
      <c r="F21" s="606">
        <v>0.44</v>
      </c>
      <c r="G21" s="607">
        <v>264</v>
      </c>
      <c r="H21" s="613" t="s">
        <v>0</v>
      </c>
      <c r="I21" s="614"/>
      <c r="J21" s="650">
        <v>22193</v>
      </c>
    </row>
    <row r="22" spans="1:10" ht="13.5" thickBot="1">
      <c r="A22" s="754" t="s">
        <v>140</v>
      </c>
      <c r="B22" s="791"/>
      <c r="C22" s="792"/>
      <c r="D22" s="793"/>
      <c r="E22" s="794"/>
      <c r="F22" s="795">
        <v>0.44</v>
      </c>
      <c r="G22" s="796">
        <v>264</v>
      </c>
      <c r="H22" s="797" t="s">
        <v>2</v>
      </c>
      <c r="I22" s="798"/>
      <c r="J22" s="799"/>
    </row>
    <row r="23" spans="1:10" ht="12.75">
      <c r="A23" s="744" t="s">
        <v>142</v>
      </c>
      <c r="B23" s="782"/>
      <c r="C23" s="783"/>
      <c r="D23" s="784"/>
      <c r="E23" s="800"/>
      <c r="F23" s="786">
        <v>0.38</v>
      </c>
      <c r="G23" s="787">
        <v>228</v>
      </c>
      <c r="H23" s="801" t="s">
        <v>3</v>
      </c>
      <c r="I23" s="802"/>
      <c r="J23" s="803"/>
    </row>
    <row r="24" spans="1:10" ht="12.75">
      <c r="A24" s="648" t="s">
        <v>141</v>
      </c>
      <c r="B24" s="676"/>
      <c r="C24" s="677"/>
      <c r="D24" s="574"/>
      <c r="E24" s="557"/>
      <c r="F24" s="605"/>
      <c r="G24" s="720"/>
      <c r="H24" s="619" t="s">
        <v>4</v>
      </c>
      <c r="I24" s="620"/>
      <c r="J24" s="651">
        <v>26183</v>
      </c>
    </row>
    <row r="25" spans="1:10" ht="13.5" thickBot="1">
      <c r="A25" s="754" t="s">
        <v>143</v>
      </c>
      <c r="B25" s="791">
        <v>1.24</v>
      </c>
      <c r="C25" s="792">
        <v>3377</v>
      </c>
      <c r="D25" s="793"/>
      <c r="E25" s="794"/>
      <c r="F25" s="795">
        <v>0.66</v>
      </c>
      <c r="G25" s="804">
        <v>396</v>
      </c>
      <c r="H25" s="805" t="s">
        <v>5</v>
      </c>
      <c r="I25" s="798"/>
      <c r="J25" s="806"/>
    </row>
    <row r="26" spans="1:10" ht="12.75">
      <c r="A26" s="744" t="s">
        <v>144</v>
      </c>
      <c r="B26" s="782"/>
      <c r="C26" s="783"/>
      <c r="D26" s="784"/>
      <c r="E26" s="800"/>
      <c r="F26" s="786">
        <v>0.38</v>
      </c>
      <c r="G26" s="787">
        <v>152</v>
      </c>
      <c r="H26" s="801" t="s">
        <v>6</v>
      </c>
      <c r="I26" s="789"/>
      <c r="J26" s="807"/>
    </row>
    <row r="27" spans="1:10" ht="12.75">
      <c r="A27" s="648" t="s">
        <v>145</v>
      </c>
      <c r="B27" s="676"/>
      <c r="C27" s="677"/>
      <c r="D27" s="574"/>
      <c r="E27" s="557"/>
      <c r="F27" s="605">
        <v>0.98</v>
      </c>
      <c r="G27" s="720">
        <v>294</v>
      </c>
      <c r="H27" s="619" t="s">
        <v>7</v>
      </c>
      <c r="I27" s="620"/>
      <c r="J27" s="651">
        <v>27400</v>
      </c>
    </row>
    <row r="28" spans="1:10" ht="13.5" thickBot="1">
      <c r="A28" s="754" t="s">
        <v>146</v>
      </c>
      <c r="B28" s="791"/>
      <c r="C28" s="792"/>
      <c r="D28" s="793"/>
      <c r="E28" s="794"/>
      <c r="F28" s="795">
        <v>0.72</v>
      </c>
      <c r="G28" s="804">
        <v>72</v>
      </c>
      <c r="H28" s="805" t="s">
        <v>8</v>
      </c>
      <c r="I28" s="798"/>
      <c r="J28" s="806"/>
    </row>
    <row r="29" spans="1:10" ht="12.75">
      <c r="A29" s="744" t="s">
        <v>147</v>
      </c>
      <c r="B29" s="782"/>
      <c r="C29" s="783"/>
      <c r="D29" s="784"/>
      <c r="E29" s="800"/>
      <c r="F29" s="816">
        <v>0.5</v>
      </c>
      <c r="G29" s="817">
        <v>0</v>
      </c>
      <c r="H29" s="801" t="s">
        <v>9</v>
      </c>
      <c r="I29" s="789"/>
      <c r="J29" s="807"/>
    </row>
    <row r="30" spans="1:10" ht="12.75">
      <c r="A30" s="648" t="s">
        <v>148</v>
      </c>
      <c r="B30" s="676">
        <v>1.52</v>
      </c>
      <c r="C30" s="677">
        <v>3346</v>
      </c>
      <c r="D30" s="574"/>
      <c r="E30" s="556"/>
      <c r="F30" s="605">
        <v>0.48</v>
      </c>
      <c r="G30" s="720">
        <v>0</v>
      </c>
      <c r="H30" s="619" t="s">
        <v>10</v>
      </c>
      <c r="I30" s="620"/>
      <c r="J30" s="651">
        <v>24823</v>
      </c>
    </row>
    <row r="31" spans="1:10" ht="13.5" thickBot="1">
      <c r="A31" s="754" t="s">
        <v>149</v>
      </c>
      <c r="B31" s="791"/>
      <c r="C31" s="792"/>
      <c r="D31" s="793"/>
      <c r="E31" s="794"/>
      <c r="F31" s="795">
        <v>0.32</v>
      </c>
      <c r="G31" s="804">
        <v>0</v>
      </c>
      <c r="H31" s="805" t="s">
        <v>11</v>
      </c>
      <c r="I31" s="798"/>
      <c r="J31" s="806"/>
    </row>
    <row r="32" spans="1:10" ht="12.75">
      <c r="A32" s="767" t="s">
        <v>150</v>
      </c>
      <c r="B32" s="808"/>
      <c r="C32" s="809">
        <f>SUM(C20:C31)</f>
        <v>6723</v>
      </c>
      <c r="D32" s="810" t="s">
        <v>150</v>
      </c>
      <c r="E32" s="811">
        <f>SUM(E20:E31)</f>
        <v>0</v>
      </c>
      <c r="F32" s="812">
        <f>SUM(F20:F31)</f>
        <v>5.960000000000001</v>
      </c>
      <c r="G32" s="813">
        <f>SUM(G20:G31)</f>
        <v>2066</v>
      </c>
      <c r="H32" s="814" t="s">
        <v>150</v>
      </c>
      <c r="I32" s="623"/>
      <c r="J32" s="815">
        <f>SUM(J21:J31)</f>
        <v>100599</v>
      </c>
    </row>
    <row r="33" spans="1:10" ht="33.75">
      <c r="A33" s="972" t="s">
        <v>130</v>
      </c>
      <c r="B33" s="1032" t="s">
        <v>166</v>
      </c>
      <c r="C33" s="1032"/>
      <c r="D33" s="626" t="s">
        <v>167</v>
      </c>
      <c r="E33" s="627" t="s">
        <v>168</v>
      </c>
      <c r="F33" s="1015" t="s">
        <v>171</v>
      </c>
      <c r="G33" s="1016"/>
      <c r="H33" s="638" t="s">
        <v>117</v>
      </c>
      <c r="I33" s="952" t="s">
        <v>169</v>
      </c>
      <c r="J33" s="953"/>
    </row>
    <row r="34" spans="1:10" ht="13.5" thickBot="1">
      <c r="A34" s="1042"/>
      <c r="B34" s="818" t="s">
        <v>126</v>
      </c>
      <c r="C34" s="819" t="s">
        <v>127</v>
      </c>
      <c r="D34" s="820" t="s">
        <v>126</v>
      </c>
      <c r="E34" s="821" t="s">
        <v>126</v>
      </c>
      <c r="F34" s="822" t="s">
        <v>126</v>
      </c>
      <c r="G34" s="823" t="s">
        <v>127</v>
      </c>
      <c r="H34" s="824" t="s">
        <v>127</v>
      </c>
      <c r="I34" s="825" t="s">
        <v>40</v>
      </c>
      <c r="J34" s="826" t="s">
        <v>172</v>
      </c>
    </row>
    <row r="35" spans="1:10" ht="12.75">
      <c r="A35" s="744" t="s">
        <v>138</v>
      </c>
      <c r="B35" s="827">
        <v>0.285</v>
      </c>
      <c r="C35" s="828">
        <v>1014</v>
      </c>
      <c r="D35" s="829">
        <v>0.946</v>
      </c>
      <c r="E35" s="830">
        <v>0.516</v>
      </c>
      <c r="F35" s="831">
        <v>0.858</v>
      </c>
      <c r="G35" s="832">
        <v>4006</v>
      </c>
      <c r="H35" s="833"/>
      <c r="I35" s="834"/>
      <c r="J35" s="835">
        <v>0.022</v>
      </c>
    </row>
    <row r="36" spans="1:10" ht="12.75">
      <c r="A36" s="648" t="s">
        <v>139</v>
      </c>
      <c r="B36" s="600">
        <v>0.151</v>
      </c>
      <c r="C36" s="604">
        <v>1014</v>
      </c>
      <c r="D36" s="599">
        <v>0.574</v>
      </c>
      <c r="E36" s="628">
        <v>0.306</v>
      </c>
      <c r="F36" s="631">
        <v>0.587</v>
      </c>
      <c r="G36" s="633">
        <v>920</v>
      </c>
      <c r="H36" s="641"/>
      <c r="I36" s="644"/>
      <c r="J36" s="736">
        <v>0.013</v>
      </c>
    </row>
    <row r="37" spans="1:10" ht="13.5" thickBot="1">
      <c r="A37" s="754" t="s">
        <v>140</v>
      </c>
      <c r="B37" s="836">
        <v>0.221</v>
      </c>
      <c r="C37" s="837">
        <v>1198</v>
      </c>
      <c r="D37" s="838">
        <v>0.398</v>
      </c>
      <c r="E37" s="839">
        <v>0.249</v>
      </c>
      <c r="F37" s="840">
        <v>0.585</v>
      </c>
      <c r="G37" s="841">
        <v>920</v>
      </c>
      <c r="H37" s="842"/>
      <c r="I37" s="843"/>
      <c r="J37" s="844">
        <v>0.015</v>
      </c>
    </row>
    <row r="38" spans="1:10" ht="12.75">
      <c r="A38" s="744" t="s">
        <v>142</v>
      </c>
      <c r="B38" s="827"/>
      <c r="C38" s="828"/>
      <c r="D38" s="829"/>
      <c r="E38" s="830"/>
      <c r="F38" s="831">
        <v>1.304</v>
      </c>
      <c r="G38" s="832">
        <v>920</v>
      </c>
      <c r="H38" s="833"/>
      <c r="I38" s="834"/>
      <c r="J38" s="835">
        <v>0.016</v>
      </c>
    </row>
    <row r="39" spans="1:10" ht="12.75">
      <c r="A39" s="648" t="s">
        <v>141</v>
      </c>
      <c r="B39" s="600">
        <v>0.201</v>
      </c>
      <c r="C39" s="604">
        <v>1014</v>
      </c>
      <c r="D39" s="599">
        <v>0.375</v>
      </c>
      <c r="E39" s="628">
        <v>0.145</v>
      </c>
      <c r="F39" s="631">
        <v>0.935</v>
      </c>
      <c r="G39" s="634">
        <v>5857</v>
      </c>
      <c r="H39" s="641">
        <v>2682</v>
      </c>
      <c r="I39" s="644"/>
      <c r="J39" s="736">
        <v>0.005</v>
      </c>
    </row>
    <row r="40" spans="1:10" ht="13.5" thickBot="1">
      <c r="A40" s="754" t="s">
        <v>143</v>
      </c>
      <c r="B40" s="836"/>
      <c r="C40" s="837"/>
      <c r="D40" s="838">
        <v>0.877</v>
      </c>
      <c r="E40" s="839">
        <v>0.629</v>
      </c>
      <c r="F40" s="840">
        <v>0.954</v>
      </c>
      <c r="G40" s="845">
        <v>920</v>
      </c>
      <c r="H40" s="846"/>
      <c r="I40" s="843"/>
      <c r="J40" s="844">
        <v>0.006</v>
      </c>
    </row>
    <row r="41" spans="1:10" ht="12.75">
      <c r="A41" s="744" t="s">
        <v>144</v>
      </c>
      <c r="B41" s="827">
        <v>0.163</v>
      </c>
      <c r="C41" s="828">
        <v>1014</v>
      </c>
      <c r="D41" s="829">
        <v>0.429</v>
      </c>
      <c r="E41" s="830">
        <v>0.291</v>
      </c>
      <c r="F41" s="831">
        <v>0.78</v>
      </c>
      <c r="G41" s="832">
        <v>920</v>
      </c>
      <c r="H41" s="833"/>
      <c r="I41" s="834"/>
      <c r="J41" s="835">
        <v>0</v>
      </c>
    </row>
    <row r="42" spans="1:10" ht="12.75">
      <c r="A42" s="648" t="s">
        <v>145</v>
      </c>
      <c r="B42" s="600">
        <v>0.204</v>
      </c>
      <c r="C42" s="604">
        <v>1014</v>
      </c>
      <c r="D42" s="599">
        <v>0.587</v>
      </c>
      <c r="E42" s="628">
        <v>0.465</v>
      </c>
      <c r="F42" s="631">
        <v>0.975</v>
      </c>
      <c r="G42" s="634">
        <v>4006</v>
      </c>
      <c r="H42" s="641"/>
      <c r="I42" s="644"/>
      <c r="J42" s="736">
        <v>0.015</v>
      </c>
    </row>
    <row r="43" spans="1:10" ht="13.5" thickBot="1">
      <c r="A43" s="754" t="s">
        <v>146</v>
      </c>
      <c r="B43" s="836">
        <v>0.175</v>
      </c>
      <c r="C43" s="837">
        <v>1014</v>
      </c>
      <c r="D43" s="838">
        <v>0.15</v>
      </c>
      <c r="E43" s="839">
        <v>0.336</v>
      </c>
      <c r="F43" s="840">
        <v>1.291</v>
      </c>
      <c r="G43" s="845">
        <v>920</v>
      </c>
      <c r="H43" s="842"/>
      <c r="I43" s="843"/>
      <c r="J43" s="844">
        <v>0.009</v>
      </c>
    </row>
    <row r="44" spans="1:10" ht="12.75">
      <c r="A44" s="744" t="s">
        <v>147</v>
      </c>
      <c r="B44" s="827"/>
      <c r="C44" s="828"/>
      <c r="D44" s="829">
        <v>0.171</v>
      </c>
      <c r="E44" s="830">
        <v>0.153</v>
      </c>
      <c r="F44" s="831">
        <v>1.28</v>
      </c>
      <c r="G44" s="832">
        <v>920</v>
      </c>
      <c r="H44" s="833">
        <v>5001</v>
      </c>
      <c r="I44" s="834"/>
      <c r="J44" s="835">
        <v>0</v>
      </c>
    </row>
    <row r="45" spans="1:10" ht="12.75">
      <c r="A45" s="648" t="s">
        <v>148</v>
      </c>
      <c r="B45" s="600">
        <v>0.258</v>
      </c>
      <c r="C45" s="604">
        <v>1014</v>
      </c>
      <c r="D45" s="599">
        <v>0.517</v>
      </c>
      <c r="E45" s="628">
        <v>0.359</v>
      </c>
      <c r="F45" s="630">
        <v>0.72</v>
      </c>
      <c r="G45" s="634">
        <v>4005.5</v>
      </c>
      <c r="H45" s="641"/>
      <c r="I45" s="644"/>
      <c r="J45" s="737">
        <v>0</v>
      </c>
    </row>
    <row r="46" spans="1:10" ht="13.5" thickBot="1">
      <c r="A46" s="754" t="s">
        <v>149</v>
      </c>
      <c r="B46" s="836">
        <v>0.186</v>
      </c>
      <c r="C46" s="837">
        <v>1014</v>
      </c>
      <c r="D46" s="838">
        <v>0.21</v>
      </c>
      <c r="E46" s="839">
        <v>0.244</v>
      </c>
      <c r="F46" s="855">
        <v>0.83</v>
      </c>
      <c r="G46" s="845">
        <v>920</v>
      </c>
      <c r="H46" s="842"/>
      <c r="I46" s="843"/>
      <c r="J46" s="844">
        <v>0</v>
      </c>
    </row>
    <row r="47" spans="1:10" ht="12.75">
      <c r="A47" s="767" t="s">
        <v>150</v>
      </c>
      <c r="B47" s="847">
        <f aca="true" t="shared" si="1" ref="B47:J47">SUM(B35:B46)</f>
        <v>1.8439999999999999</v>
      </c>
      <c r="C47" s="848">
        <f t="shared" si="1"/>
        <v>9310</v>
      </c>
      <c r="D47" s="849">
        <f t="shared" si="1"/>
        <v>5.234000000000001</v>
      </c>
      <c r="E47" s="628">
        <f t="shared" si="1"/>
        <v>3.6929999999999996</v>
      </c>
      <c r="F47" s="850">
        <f t="shared" si="1"/>
        <v>11.099</v>
      </c>
      <c r="G47" s="851">
        <f t="shared" si="1"/>
        <v>25234.5</v>
      </c>
      <c r="H47" s="852">
        <f t="shared" si="1"/>
        <v>7683</v>
      </c>
      <c r="I47" s="853">
        <f t="shared" si="1"/>
        <v>0</v>
      </c>
      <c r="J47" s="854">
        <f t="shared" si="1"/>
        <v>0.101</v>
      </c>
    </row>
    <row r="48" spans="1:10" ht="12.75">
      <c r="A48" s="1006" t="s">
        <v>133</v>
      </c>
      <c r="B48" s="1007"/>
      <c r="C48" s="1007"/>
      <c r="D48" s="1008"/>
      <c r="E48" s="667" t="s">
        <v>158</v>
      </c>
      <c r="F48" s="667"/>
      <c r="G48" s="667"/>
      <c r="H48" s="667"/>
      <c r="I48" s="668"/>
      <c r="J48" s="669">
        <f>C17+E17</f>
        <v>242986.52000000002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24048.1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6723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0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9310</v>
      </c>
    </row>
    <row r="53" spans="1:10" ht="12.75">
      <c r="A53" s="1009"/>
      <c r="B53" s="1010"/>
      <c r="C53" s="1010"/>
      <c r="D53" s="1011"/>
      <c r="E53" s="667" t="s">
        <v>109</v>
      </c>
      <c r="F53" s="667"/>
      <c r="G53" s="667"/>
      <c r="H53" s="667"/>
      <c r="I53" s="668"/>
      <c r="J53" s="669">
        <f>H47</f>
        <v>7683</v>
      </c>
    </row>
    <row r="54" spans="1:10" ht="12.75">
      <c r="A54" s="1009"/>
      <c r="B54" s="1010"/>
      <c r="C54" s="1010"/>
      <c r="D54" s="1011"/>
      <c r="E54" s="667" t="s">
        <v>110</v>
      </c>
      <c r="F54" s="667"/>
      <c r="G54" s="667"/>
      <c r="H54" s="667"/>
      <c r="I54" s="668"/>
      <c r="J54" s="669">
        <f>J47</f>
        <v>0.101</v>
      </c>
    </row>
    <row r="55" spans="1:10" ht="12.75">
      <c r="A55" s="1009"/>
      <c r="B55" s="1010"/>
      <c r="C55" s="1010"/>
      <c r="D55" s="1011"/>
      <c r="E55" s="667" t="s">
        <v>111</v>
      </c>
      <c r="F55" s="667"/>
      <c r="G55" s="667"/>
      <c r="H55" s="667"/>
      <c r="I55" s="668"/>
      <c r="J55" s="671">
        <f>G47</f>
        <v>25234.5</v>
      </c>
    </row>
    <row r="56" spans="1:10" ht="12.75">
      <c r="A56" s="1012"/>
      <c r="B56" s="1013"/>
      <c r="C56" s="1013"/>
      <c r="D56" s="1014"/>
      <c r="E56" s="672" t="s">
        <v>112</v>
      </c>
      <c r="F56" s="672"/>
      <c r="G56" s="672"/>
      <c r="H56" s="672"/>
      <c r="I56" s="673"/>
      <c r="J56" s="674">
        <f>SUM(J48:J55)</f>
        <v>315985.221</v>
      </c>
    </row>
    <row r="57" spans="1:10" ht="12.75">
      <c r="A57" s="977" t="s">
        <v>134</v>
      </c>
      <c r="B57" s="978"/>
      <c r="C57" s="978"/>
      <c r="D57" s="979"/>
      <c r="E57" s="739" t="s">
        <v>113</v>
      </c>
      <c r="F57" s="739"/>
      <c r="G57" s="739"/>
      <c r="H57" s="739"/>
      <c r="I57" s="740"/>
      <c r="J57" s="665">
        <v>309962</v>
      </c>
    </row>
    <row r="58" spans="1:10" ht="12.75">
      <c r="A58" s="977"/>
      <c r="B58" s="978"/>
      <c r="C58" s="978"/>
      <c r="D58" s="979"/>
      <c r="E58" s="739" t="s">
        <v>114</v>
      </c>
      <c r="F58" s="739"/>
      <c r="G58" s="739"/>
      <c r="H58" s="739"/>
      <c r="I58" s="740"/>
      <c r="J58" s="665">
        <v>10500</v>
      </c>
    </row>
    <row r="59" spans="1:10" ht="12.75">
      <c r="A59" s="977"/>
      <c r="B59" s="978"/>
      <c r="C59" s="978"/>
      <c r="D59" s="979"/>
      <c r="E59" s="739" t="s">
        <v>116</v>
      </c>
      <c r="F59" s="739"/>
      <c r="G59" s="739"/>
      <c r="H59" s="739"/>
      <c r="I59" s="740"/>
      <c r="J59" s="665">
        <f>G32</f>
        <v>2066</v>
      </c>
    </row>
    <row r="60" spans="1:10" ht="12.75">
      <c r="A60" s="977"/>
      <c r="B60" s="978"/>
      <c r="C60" s="978"/>
      <c r="D60" s="979"/>
      <c r="E60" s="1019" t="s">
        <v>115</v>
      </c>
      <c r="F60" s="1019"/>
      <c r="G60" s="1019"/>
      <c r="H60" s="1019"/>
      <c r="I60" s="1019"/>
      <c r="J60" s="717">
        <f>J32</f>
        <v>100599</v>
      </c>
    </row>
    <row r="61" spans="1:10" ht="12.75">
      <c r="A61" s="980"/>
      <c r="B61" s="981"/>
      <c r="C61" s="981"/>
      <c r="D61" s="982"/>
      <c r="E61" s="983" t="s">
        <v>156</v>
      </c>
      <c r="F61" s="983"/>
      <c r="G61" s="983"/>
      <c r="H61" s="983"/>
      <c r="I61" s="984"/>
      <c r="J61" s="716">
        <f>SUM(J57:J60)</f>
        <v>423127</v>
      </c>
    </row>
    <row r="62" spans="1:10" ht="13.5" thickBot="1">
      <c r="A62" s="994" t="s">
        <v>101</v>
      </c>
      <c r="B62" s="995"/>
      <c r="C62" s="995"/>
      <c r="D62" s="995"/>
      <c r="E62" s="995"/>
      <c r="F62" s="995"/>
      <c r="G62" s="995"/>
      <c r="H62" s="995"/>
      <c r="I62" s="996"/>
      <c r="J62" s="699">
        <f>J56-J61</f>
        <v>-107141.77899999998</v>
      </c>
    </row>
    <row r="63" spans="1:10" ht="13.5" thickBot="1">
      <c r="A63" s="1029" t="s">
        <v>159</v>
      </c>
      <c r="B63" s="1030"/>
      <c r="C63" s="1030"/>
      <c r="D63" s="1030"/>
      <c r="E63" s="1030"/>
      <c r="F63" s="1030"/>
      <c r="G63" s="1030"/>
      <c r="H63" s="1030"/>
      <c r="I63" s="1031"/>
      <c r="J63" s="727">
        <f>G17</f>
        <v>10598</v>
      </c>
    </row>
  </sheetData>
  <sheetProtection/>
  <mergeCells count="29">
    <mergeCell ref="A62:I62"/>
    <mergeCell ref="A63:I63"/>
    <mergeCell ref="A33:A34"/>
    <mergeCell ref="B33:C33"/>
    <mergeCell ref="F33:G33"/>
    <mergeCell ref="I33:J33"/>
    <mergeCell ref="A48:D56"/>
    <mergeCell ref="A57:D61"/>
    <mergeCell ref="E60:I60"/>
    <mergeCell ref="E61:I61"/>
    <mergeCell ref="G3:G4"/>
    <mergeCell ref="H3:I3"/>
    <mergeCell ref="J3:J4"/>
    <mergeCell ref="A18:A19"/>
    <mergeCell ref="B18:C18"/>
    <mergeCell ref="D18:E18"/>
    <mergeCell ref="F18:G18"/>
    <mergeCell ref="H18:J18"/>
    <mergeCell ref="H19:I19"/>
    <mergeCell ref="A1:J1"/>
    <mergeCell ref="A2:A4"/>
    <mergeCell ref="B2:C2"/>
    <mergeCell ref="F2:G2"/>
    <mergeCell ref="H2:J2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0">
      <selection activeCell="L27" sqref="L27"/>
    </sheetView>
  </sheetViews>
  <sheetFormatPr defaultColWidth="9.140625" defaultRowHeight="12.75"/>
  <cols>
    <col min="2" max="2" width="9.8515625" style="0" customWidth="1"/>
    <col min="3" max="3" width="9.7109375" style="0" customWidth="1"/>
    <col min="5" max="5" width="9.8515625" style="0" customWidth="1"/>
    <col min="8" max="8" width="10.00390625" style="0" customWidth="1"/>
    <col min="9" max="10" width="10.28125" style="0" customWidth="1"/>
  </cols>
  <sheetData>
    <row r="1" spans="1:10" ht="18">
      <c r="A1" s="969" t="s">
        <v>177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12.75">
      <c r="A2" s="974" t="s">
        <v>130</v>
      </c>
      <c r="B2" s="1002" t="s">
        <v>170</v>
      </c>
      <c r="C2" s="1003"/>
      <c r="D2" s="713" t="s">
        <v>155</v>
      </c>
      <c r="E2" s="1044" t="s">
        <v>183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1045"/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.75" thickBot="1">
      <c r="A4" s="1046"/>
      <c r="B4" s="1047"/>
      <c r="C4" s="1048"/>
      <c r="D4" s="1049"/>
      <c r="E4" s="869" t="s">
        <v>126</v>
      </c>
      <c r="F4" s="1050"/>
      <c r="G4" s="1051"/>
      <c r="H4" s="870" t="s">
        <v>122</v>
      </c>
      <c r="I4" s="871" t="s">
        <v>128</v>
      </c>
      <c r="J4" s="1043"/>
    </row>
    <row r="5" spans="1:10" ht="12.75">
      <c r="A5" s="865" t="s">
        <v>138</v>
      </c>
      <c r="B5" s="866">
        <v>14.25</v>
      </c>
      <c r="C5" s="867">
        <v>29504.21</v>
      </c>
      <c r="D5" s="714">
        <v>0.21</v>
      </c>
      <c r="E5" s="864"/>
      <c r="F5" s="721"/>
      <c r="G5" s="722"/>
      <c r="H5" s="690">
        <v>1.22</v>
      </c>
      <c r="I5" s="743"/>
      <c r="J5" s="868">
        <v>1592</v>
      </c>
    </row>
    <row r="6" spans="1:10" ht="12.75">
      <c r="A6" s="648" t="s">
        <v>139</v>
      </c>
      <c r="B6" s="678">
        <v>9.21</v>
      </c>
      <c r="C6" s="679">
        <v>19069.01</v>
      </c>
      <c r="D6" s="715">
        <v>0.067</v>
      </c>
      <c r="E6" s="861"/>
      <c r="F6" s="723"/>
      <c r="G6" s="724"/>
      <c r="H6" s="692">
        <v>1.48</v>
      </c>
      <c r="I6" s="691"/>
      <c r="J6" s="719">
        <v>1964.41</v>
      </c>
    </row>
    <row r="7" spans="1:10" ht="13.5" thickBot="1">
      <c r="A7" s="754" t="s">
        <v>140</v>
      </c>
      <c r="B7" s="755">
        <v>10.1</v>
      </c>
      <c r="C7" s="756">
        <v>20911.68</v>
      </c>
      <c r="D7" s="757">
        <v>0.094</v>
      </c>
      <c r="E7" s="862"/>
      <c r="F7" s="759">
        <v>1.96</v>
      </c>
      <c r="G7" s="760">
        <v>4900</v>
      </c>
      <c r="H7" s="761">
        <v>3.22</v>
      </c>
      <c r="I7" s="762"/>
      <c r="J7" s="763">
        <v>4331.71</v>
      </c>
    </row>
    <row r="8" spans="1:10" ht="12.75">
      <c r="A8" s="744" t="s">
        <v>142</v>
      </c>
      <c r="B8" s="745">
        <v>11.02</v>
      </c>
      <c r="C8" s="746">
        <v>22816.29</v>
      </c>
      <c r="D8" s="747">
        <v>0.04</v>
      </c>
      <c r="E8" s="860">
        <v>0.03128</v>
      </c>
      <c r="F8" s="749">
        <v>1.56</v>
      </c>
      <c r="G8" s="750">
        <v>3900</v>
      </c>
      <c r="H8" s="751">
        <v>4.42</v>
      </c>
      <c r="I8" s="752"/>
      <c r="J8" s="764">
        <v>5354.1</v>
      </c>
    </row>
    <row r="9" spans="1:10" ht="12.75">
      <c r="A9" s="648" t="s">
        <v>141</v>
      </c>
      <c r="B9" s="678">
        <v>10.1</v>
      </c>
      <c r="C9" s="679">
        <v>20911.68</v>
      </c>
      <c r="D9" s="715">
        <v>0.16</v>
      </c>
      <c r="E9" s="861"/>
      <c r="F9" s="723">
        <v>1.44</v>
      </c>
      <c r="G9" s="724">
        <v>3600</v>
      </c>
      <c r="H9" s="692">
        <v>2.32</v>
      </c>
      <c r="I9" s="691">
        <v>0.6</v>
      </c>
      <c r="J9" s="707">
        <v>3120.98</v>
      </c>
    </row>
    <row r="10" spans="1:10" ht="13.5" thickBot="1">
      <c r="A10" s="754" t="s">
        <v>143</v>
      </c>
      <c r="B10" s="755">
        <v>10.13</v>
      </c>
      <c r="C10" s="756">
        <v>20977.69</v>
      </c>
      <c r="D10" s="757">
        <v>0.1</v>
      </c>
      <c r="E10" s="862">
        <v>0.02116</v>
      </c>
      <c r="F10" s="759">
        <v>1.5</v>
      </c>
      <c r="G10" s="760">
        <v>3000</v>
      </c>
      <c r="H10" s="761">
        <v>2.46</v>
      </c>
      <c r="I10" s="762"/>
      <c r="J10" s="765">
        <v>3309.32</v>
      </c>
    </row>
    <row r="11" spans="1:10" ht="12.75">
      <c r="A11" s="744" t="s">
        <v>144</v>
      </c>
      <c r="B11" s="745">
        <v>15.29</v>
      </c>
      <c r="C11" s="746">
        <v>31663.83</v>
      </c>
      <c r="D11" s="747">
        <v>0.31</v>
      </c>
      <c r="E11" s="860"/>
      <c r="F11" s="749"/>
      <c r="G11" s="750"/>
      <c r="H11" s="766">
        <v>3.42</v>
      </c>
      <c r="I11" s="752"/>
      <c r="J11" s="764">
        <v>4600.77</v>
      </c>
    </row>
    <row r="12" spans="1:10" ht="12.75">
      <c r="A12" s="648" t="s">
        <v>145</v>
      </c>
      <c r="B12" s="678">
        <v>9.98</v>
      </c>
      <c r="C12" s="679">
        <v>20667</v>
      </c>
      <c r="D12" s="715">
        <v>0.202</v>
      </c>
      <c r="E12" s="861">
        <v>0.0184</v>
      </c>
      <c r="F12" s="723">
        <v>1.54</v>
      </c>
      <c r="G12" s="724">
        <v>3388</v>
      </c>
      <c r="H12" s="692">
        <v>2.7</v>
      </c>
      <c r="I12" s="691"/>
      <c r="J12" s="707">
        <v>3632</v>
      </c>
    </row>
    <row r="13" spans="1:10" ht="13.5" thickBot="1">
      <c r="A13" s="754" t="s">
        <v>146</v>
      </c>
      <c r="B13" s="755">
        <v>10.83</v>
      </c>
      <c r="C13" s="756">
        <v>22427.38</v>
      </c>
      <c r="D13" s="757">
        <v>0.22</v>
      </c>
      <c r="E13" s="862"/>
      <c r="F13" s="759">
        <v>0.84</v>
      </c>
      <c r="G13" s="760">
        <v>1848</v>
      </c>
      <c r="H13" s="761">
        <v>2.94</v>
      </c>
      <c r="I13" s="762"/>
      <c r="J13" s="765">
        <v>3955.04</v>
      </c>
    </row>
    <row r="14" spans="1:10" ht="12.75">
      <c r="A14" s="744" t="s">
        <v>147</v>
      </c>
      <c r="B14" s="745">
        <v>11.11</v>
      </c>
      <c r="C14" s="746">
        <v>23006.93</v>
      </c>
      <c r="D14" s="747">
        <v>0.243</v>
      </c>
      <c r="E14" s="860">
        <v>0.01656</v>
      </c>
      <c r="F14" s="749">
        <v>1.28</v>
      </c>
      <c r="G14" s="750">
        <v>3456</v>
      </c>
      <c r="H14" s="751">
        <v>3.55</v>
      </c>
      <c r="I14" s="752"/>
      <c r="J14" s="764">
        <v>4775.65</v>
      </c>
    </row>
    <row r="15" spans="1:10" ht="12.75">
      <c r="A15" s="648" t="s">
        <v>148</v>
      </c>
      <c r="B15" s="678">
        <v>11.64</v>
      </c>
      <c r="C15" s="679">
        <v>24104.93</v>
      </c>
      <c r="D15" s="715">
        <v>0</v>
      </c>
      <c r="E15" s="861">
        <v>0.01288</v>
      </c>
      <c r="F15" s="723"/>
      <c r="G15" s="724"/>
      <c r="H15" s="692">
        <v>3.04</v>
      </c>
      <c r="I15" s="694"/>
      <c r="J15" s="707">
        <v>4089.56</v>
      </c>
    </row>
    <row r="16" spans="1:10" ht="13.5" thickBot="1">
      <c r="A16" s="754" t="s">
        <v>149</v>
      </c>
      <c r="B16" s="755">
        <v>15.97</v>
      </c>
      <c r="C16" s="756">
        <v>33071.43</v>
      </c>
      <c r="D16" s="757">
        <v>0.313</v>
      </c>
      <c r="E16" s="862"/>
      <c r="F16" s="759"/>
      <c r="G16" s="760"/>
      <c r="H16" s="761">
        <v>2.64</v>
      </c>
      <c r="I16" s="775" t="s">
        <v>182</v>
      </c>
      <c r="J16" s="765">
        <v>3551.47</v>
      </c>
    </row>
    <row r="17" spans="1:10" ht="12.75">
      <c r="A17" s="767" t="s">
        <v>150</v>
      </c>
      <c r="B17" s="768">
        <f aca="true" t="shared" si="0" ref="B17:J17">SUM(B5:B16)</f>
        <v>139.63</v>
      </c>
      <c r="C17" s="769">
        <f t="shared" si="0"/>
        <v>289132.06</v>
      </c>
      <c r="D17" s="770">
        <f t="shared" si="0"/>
        <v>1.9589999999999999</v>
      </c>
      <c r="E17" s="863">
        <f t="shared" si="0"/>
        <v>0.10028000000000001</v>
      </c>
      <c r="F17" s="772">
        <f t="shared" si="0"/>
        <v>10.12</v>
      </c>
      <c r="G17" s="773">
        <f t="shared" si="0"/>
        <v>24092</v>
      </c>
      <c r="H17" s="690">
        <f t="shared" si="0"/>
        <v>33.41</v>
      </c>
      <c r="I17" s="743">
        <f t="shared" si="0"/>
        <v>0.6</v>
      </c>
      <c r="J17" s="774">
        <f t="shared" si="0"/>
        <v>44277.01</v>
      </c>
    </row>
    <row r="18" spans="1:10" ht="12.75">
      <c r="A18" s="974" t="s">
        <v>130</v>
      </c>
      <c r="B18" s="1000" t="s">
        <v>175</v>
      </c>
      <c r="C18" s="1001"/>
      <c r="D18" s="954" t="s">
        <v>119</v>
      </c>
      <c r="E18" s="955"/>
      <c r="F18" s="985" t="s">
        <v>181</v>
      </c>
      <c r="G18" s="985"/>
      <c r="H18" s="956" t="s">
        <v>121</v>
      </c>
      <c r="I18" s="956"/>
      <c r="J18" s="957"/>
    </row>
    <row r="19" spans="1:10" ht="13.5" thickBot="1">
      <c r="A19" s="975"/>
      <c r="B19" s="776" t="s">
        <v>126</v>
      </c>
      <c r="C19" s="777" t="s">
        <v>127</v>
      </c>
      <c r="D19" s="778" t="s">
        <v>126</v>
      </c>
      <c r="E19" s="779" t="s">
        <v>127</v>
      </c>
      <c r="F19" s="780" t="s">
        <v>126</v>
      </c>
      <c r="G19" s="780" t="s">
        <v>127</v>
      </c>
      <c r="H19" s="1040" t="s">
        <v>136</v>
      </c>
      <c r="I19" s="1041"/>
      <c r="J19" s="781" t="s">
        <v>137</v>
      </c>
    </row>
    <row r="20" spans="1:10" ht="12.75">
      <c r="A20" s="744" t="s">
        <v>138</v>
      </c>
      <c r="B20" s="782"/>
      <c r="C20" s="783"/>
      <c r="D20" s="784"/>
      <c r="E20" s="785"/>
      <c r="F20" s="786">
        <v>0.7</v>
      </c>
      <c r="G20" s="787"/>
      <c r="H20" s="788" t="s">
        <v>1</v>
      </c>
      <c r="I20" s="789"/>
      <c r="J20" s="790"/>
    </row>
    <row r="21" spans="1:10" ht="12.75">
      <c r="A21" s="648" t="s">
        <v>139</v>
      </c>
      <c r="B21" s="676"/>
      <c r="C21" s="677"/>
      <c r="D21" s="575"/>
      <c r="E21" s="556"/>
      <c r="F21" s="879">
        <v>1.38</v>
      </c>
      <c r="G21" s="607">
        <v>2505</v>
      </c>
      <c r="H21" s="613" t="s">
        <v>0</v>
      </c>
      <c r="I21" s="614"/>
      <c r="J21" s="650">
        <v>27412.5</v>
      </c>
    </row>
    <row r="22" spans="1:10" ht="13.5" thickBot="1">
      <c r="A22" s="754" t="s">
        <v>140</v>
      </c>
      <c r="B22" s="791"/>
      <c r="C22" s="792"/>
      <c r="D22" s="793"/>
      <c r="E22" s="794"/>
      <c r="F22" s="880">
        <v>1.18</v>
      </c>
      <c r="G22" s="796">
        <v>1770</v>
      </c>
      <c r="H22" s="797" t="s">
        <v>2</v>
      </c>
      <c r="I22" s="798"/>
      <c r="J22" s="799"/>
    </row>
    <row r="23" spans="1:10" ht="12.75">
      <c r="A23" s="744" t="s">
        <v>142</v>
      </c>
      <c r="B23" s="782">
        <v>1.16</v>
      </c>
      <c r="C23" s="783">
        <v>3575.57</v>
      </c>
      <c r="D23" s="784"/>
      <c r="E23" s="800"/>
      <c r="F23" s="881">
        <v>0.82</v>
      </c>
      <c r="G23" s="787">
        <v>1488</v>
      </c>
      <c r="H23" s="801" t="s">
        <v>3</v>
      </c>
      <c r="I23" s="802"/>
      <c r="J23" s="803"/>
    </row>
    <row r="24" spans="1:10" ht="12.75">
      <c r="A24" s="648" t="s">
        <v>141</v>
      </c>
      <c r="B24" s="676"/>
      <c r="C24" s="677"/>
      <c r="D24" s="574"/>
      <c r="E24" s="557"/>
      <c r="F24" s="605">
        <v>1.073</v>
      </c>
      <c r="G24" s="720">
        <v>0</v>
      </c>
      <c r="H24" s="619" t="s">
        <v>4</v>
      </c>
      <c r="I24" s="620"/>
      <c r="J24" s="651">
        <v>34709.5</v>
      </c>
    </row>
    <row r="25" spans="1:10" ht="13.5" thickBot="1">
      <c r="A25" s="754" t="s">
        <v>143</v>
      </c>
      <c r="B25" s="791"/>
      <c r="C25" s="792"/>
      <c r="D25" s="793"/>
      <c r="E25" s="794"/>
      <c r="F25" s="795">
        <v>1.24</v>
      </c>
      <c r="G25" s="804">
        <v>0</v>
      </c>
      <c r="H25" s="805" t="s">
        <v>5</v>
      </c>
      <c r="I25" s="798"/>
      <c r="J25" s="806"/>
    </row>
    <row r="26" spans="1:10" ht="12.75">
      <c r="A26" s="744" t="s">
        <v>144</v>
      </c>
      <c r="B26" s="782"/>
      <c r="C26" s="783"/>
      <c r="D26" s="784"/>
      <c r="E26" s="800"/>
      <c r="F26" s="786">
        <v>1.029</v>
      </c>
      <c r="G26" s="787">
        <v>319</v>
      </c>
      <c r="H26" s="801" t="s">
        <v>6</v>
      </c>
      <c r="I26" s="789"/>
      <c r="J26" s="807"/>
    </row>
    <row r="27" spans="1:10" ht="12.75">
      <c r="A27" s="648" t="s">
        <v>145</v>
      </c>
      <c r="B27" s="676"/>
      <c r="C27" s="677"/>
      <c r="D27" s="574"/>
      <c r="E27" s="557"/>
      <c r="F27" s="605">
        <v>1.063</v>
      </c>
      <c r="G27" s="720">
        <v>533</v>
      </c>
      <c r="H27" s="619" t="s">
        <v>7</v>
      </c>
      <c r="I27" s="620"/>
      <c r="J27" s="651">
        <v>32586.66</v>
      </c>
    </row>
    <row r="28" spans="1:10" ht="13.5" thickBot="1">
      <c r="A28" s="754" t="s">
        <v>146</v>
      </c>
      <c r="B28" s="791"/>
      <c r="C28" s="792"/>
      <c r="D28" s="793"/>
      <c r="E28" s="794"/>
      <c r="F28" s="880">
        <v>1.16</v>
      </c>
      <c r="G28" s="804">
        <v>0</v>
      </c>
      <c r="H28" s="805" t="s">
        <v>8</v>
      </c>
      <c r="I28" s="798"/>
      <c r="J28" s="806"/>
    </row>
    <row r="29" spans="1:10" ht="12.75">
      <c r="A29" s="744" t="s">
        <v>147</v>
      </c>
      <c r="B29" s="782">
        <v>1.78</v>
      </c>
      <c r="C29" s="783">
        <v>3933.15</v>
      </c>
      <c r="D29" s="784"/>
      <c r="E29" s="800"/>
      <c r="F29" s="882">
        <v>1.02</v>
      </c>
      <c r="G29" s="817">
        <v>0</v>
      </c>
      <c r="H29" s="801" t="s">
        <v>9</v>
      </c>
      <c r="I29" s="789"/>
      <c r="J29" s="807"/>
    </row>
    <row r="30" spans="1:10" ht="12.75">
      <c r="A30" s="648" t="s">
        <v>148</v>
      </c>
      <c r="B30" s="676"/>
      <c r="C30" s="677"/>
      <c r="D30" s="574"/>
      <c r="E30" s="556"/>
      <c r="F30" s="883">
        <v>1.54</v>
      </c>
      <c r="G30" s="720">
        <v>0</v>
      </c>
      <c r="H30" s="619" t="s">
        <v>10</v>
      </c>
      <c r="I30" s="620"/>
      <c r="J30" s="884">
        <v>28525</v>
      </c>
    </row>
    <row r="31" spans="1:10" ht="13.5" thickBot="1">
      <c r="A31" s="754" t="s">
        <v>149</v>
      </c>
      <c r="B31" s="791"/>
      <c r="C31" s="792"/>
      <c r="D31" s="793"/>
      <c r="E31" s="794"/>
      <c r="F31" s="880">
        <v>0.94</v>
      </c>
      <c r="G31" s="804">
        <v>0</v>
      </c>
      <c r="H31" s="805" t="s">
        <v>11</v>
      </c>
      <c r="I31" s="798"/>
      <c r="J31" s="806"/>
    </row>
    <row r="32" spans="1:10" ht="12.75">
      <c r="A32" s="767" t="s">
        <v>150</v>
      </c>
      <c r="B32" s="808"/>
      <c r="C32" s="809">
        <f>SUM(C20:C31)</f>
        <v>7508.72</v>
      </c>
      <c r="D32" s="810" t="s">
        <v>150</v>
      </c>
      <c r="E32" s="811">
        <f>SUM(E20:E31)</f>
        <v>0</v>
      </c>
      <c r="F32" s="812">
        <f>SUM(F20:F31)</f>
        <v>13.145000000000001</v>
      </c>
      <c r="G32" s="813">
        <f>SUM(G20:G31)</f>
        <v>6615</v>
      </c>
      <c r="H32" s="814" t="s">
        <v>150</v>
      </c>
      <c r="I32" s="623"/>
      <c r="J32" s="815">
        <f>SUM(J21:J31)</f>
        <v>123233.66</v>
      </c>
    </row>
    <row r="33" spans="1:10" ht="33.75">
      <c r="A33" s="972" t="s">
        <v>130</v>
      </c>
      <c r="B33" s="1032" t="s">
        <v>166</v>
      </c>
      <c r="C33" s="1032"/>
      <c r="D33" s="626" t="s">
        <v>167</v>
      </c>
      <c r="E33" s="627" t="s">
        <v>168</v>
      </c>
      <c r="F33" s="1015" t="s">
        <v>179</v>
      </c>
      <c r="G33" s="1016"/>
      <c r="H33" s="638" t="s">
        <v>117</v>
      </c>
      <c r="I33" s="952" t="s">
        <v>169</v>
      </c>
      <c r="J33" s="953"/>
    </row>
    <row r="34" spans="1:10" ht="13.5" thickBot="1">
      <c r="A34" s="1042"/>
      <c r="B34" s="818" t="s">
        <v>126</v>
      </c>
      <c r="C34" s="819" t="s">
        <v>127</v>
      </c>
      <c r="D34" s="820" t="s">
        <v>126</v>
      </c>
      <c r="E34" s="821" t="s">
        <v>126</v>
      </c>
      <c r="F34" s="822" t="s">
        <v>126</v>
      </c>
      <c r="G34" s="823" t="s">
        <v>127</v>
      </c>
      <c r="H34" s="824" t="s">
        <v>127</v>
      </c>
      <c r="I34" s="825" t="s">
        <v>40</v>
      </c>
      <c r="J34" s="826" t="s">
        <v>172</v>
      </c>
    </row>
    <row r="35" spans="1:10" ht="12.75">
      <c r="A35" s="744" t="s">
        <v>138</v>
      </c>
      <c r="B35" s="827">
        <v>0.174</v>
      </c>
      <c r="C35" s="828">
        <v>1314</v>
      </c>
      <c r="D35" s="829">
        <v>0.699</v>
      </c>
      <c r="E35" s="830">
        <v>0.425</v>
      </c>
      <c r="F35" s="831">
        <v>0.98</v>
      </c>
      <c r="G35" s="832">
        <v>6637.5</v>
      </c>
      <c r="H35" s="833"/>
      <c r="I35" s="834"/>
      <c r="J35" s="835"/>
    </row>
    <row r="36" spans="1:10" ht="12.75">
      <c r="A36" s="648" t="s">
        <v>139</v>
      </c>
      <c r="B36" s="600">
        <v>0.176</v>
      </c>
      <c r="C36" s="604">
        <v>1379</v>
      </c>
      <c r="D36" s="599">
        <v>0.853</v>
      </c>
      <c r="E36" s="628">
        <v>0.701</v>
      </c>
      <c r="F36" s="631">
        <v>0.68</v>
      </c>
      <c r="G36" s="633">
        <v>1495</v>
      </c>
      <c r="H36" s="641"/>
      <c r="I36" s="644"/>
      <c r="J36" s="736"/>
    </row>
    <row r="37" spans="1:10" ht="13.5" thickBot="1">
      <c r="A37" s="754" t="s">
        <v>140</v>
      </c>
      <c r="B37" s="836">
        <v>0.188</v>
      </c>
      <c r="C37" s="837">
        <v>1403</v>
      </c>
      <c r="D37" s="838">
        <v>0.586</v>
      </c>
      <c r="E37" s="839">
        <v>0.402</v>
      </c>
      <c r="F37" s="840">
        <v>1.1</v>
      </c>
      <c r="G37" s="841">
        <v>1495</v>
      </c>
      <c r="H37" s="842"/>
      <c r="I37" s="843"/>
      <c r="J37" s="844"/>
    </row>
    <row r="38" spans="1:10" ht="12.75">
      <c r="A38" s="744" t="s">
        <v>142</v>
      </c>
      <c r="B38" s="827">
        <v>0.192</v>
      </c>
      <c r="C38" s="828">
        <v>1412</v>
      </c>
      <c r="D38" s="829">
        <v>0.475</v>
      </c>
      <c r="E38" s="830">
        <v>0.268</v>
      </c>
      <c r="F38" s="831">
        <v>1.84</v>
      </c>
      <c r="G38" s="832">
        <v>6638</v>
      </c>
      <c r="H38" s="833"/>
      <c r="I38" s="834"/>
      <c r="J38" s="835"/>
    </row>
    <row r="39" spans="1:10" ht="12.75">
      <c r="A39" s="648" t="s">
        <v>141</v>
      </c>
      <c r="B39" s="600">
        <v>0.377</v>
      </c>
      <c r="C39" s="604">
        <v>2809</v>
      </c>
      <c r="D39" s="599">
        <v>0.422</v>
      </c>
      <c r="E39" s="628">
        <v>0.355</v>
      </c>
      <c r="F39" s="631">
        <v>1.1</v>
      </c>
      <c r="G39" s="634">
        <v>1495</v>
      </c>
      <c r="H39" s="641"/>
      <c r="I39" s="644"/>
      <c r="J39" s="736"/>
    </row>
    <row r="40" spans="1:10" ht="13.5" thickBot="1">
      <c r="A40" s="754" t="s">
        <v>143</v>
      </c>
      <c r="B40" s="836">
        <v>0.185</v>
      </c>
      <c r="C40" s="837">
        <v>1397</v>
      </c>
      <c r="D40" s="838">
        <v>0.651</v>
      </c>
      <c r="E40" s="839">
        <v>0.286</v>
      </c>
      <c r="F40" s="840">
        <v>1.2</v>
      </c>
      <c r="G40" s="845">
        <v>1495</v>
      </c>
      <c r="H40" s="846"/>
      <c r="I40" s="843"/>
      <c r="J40" s="844"/>
    </row>
    <row r="41" spans="1:10" ht="12.75">
      <c r="A41" s="744" t="s">
        <v>144</v>
      </c>
      <c r="B41" s="827">
        <v>0.274</v>
      </c>
      <c r="C41" s="828">
        <v>2257</v>
      </c>
      <c r="D41" s="829">
        <v>0.531</v>
      </c>
      <c r="E41" s="830">
        <v>0.301</v>
      </c>
      <c r="F41" s="831">
        <v>1.24</v>
      </c>
      <c r="G41" s="832">
        <v>1495</v>
      </c>
      <c r="H41" s="833"/>
      <c r="I41" s="834"/>
      <c r="J41" s="835"/>
    </row>
    <row r="42" spans="1:10" ht="12.75">
      <c r="A42" s="648" t="s">
        <v>145</v>
      </c>
      <c r="B42" s="600">
        <v>0.149</v>
      </c>
      <c r="C42" s="604">
        <v>1323</v>
      </c>
      <c r="D42" s="599">
        <v>0.653</v>
      </c>
      <c r="E42" s="628">
        <v>0.328</v>
      </c>
      <c r="F42" s="631">
        <v>1.02</v>
      </c>
      <c r="G42" s="634">
        <v>7666</v>
      </c>
      <c r="H42" s="641"/>
      <c r="I42" s="644"/>
      <c r="J42" s="736"/>
    </row>
    <row r="43" spans="1:10" ht="13.5" thickBot="1">
      <c r="A43" s="754" t="s">
        <v>146</v>
      </c>
      <c r="B43" s="836">
        <v>0.154</v>
      </c>
      <c r="C43" s="837">
        <v>1369</v>
      </c>
      <c r="D43" s="838">
        <v>0.538</v>
      </c>
      <c r="E43" s="839">
        <v>0.467</v>
      </c>
      <c r="F43" s="840">
        <v>1.62</v>
      </c>
      <c r="G43" s="845">
        <v>1495</v>
      </c>
      <c r="H43" s="842"/>
      <c r="I43" s="843"/>
      <c r="J43" s="844"/>
    </row>
    <row r="44" spans="1:10" ht="12.75">
      <c r="A44" s="744" t="s">
        <v>147</v>
      </c>
      <c r="B44" s="827">
        <v>0.246</v>
      </c>
      <c r="C44" s="828">
        <v>1580</v>
      </c>
      <c r="D44" s="829">
        <v>0.471</v>
      </c>
      <c r="E44" s="830">
        <v>0.37</v>
      </c>
      <c r="F44" s="831">
        <v>1.16</v>
      </c>
      <c r="G44" s="832">
        <v>1495</v>
      </c>
      <c r="H44" s="833">
        <v>20393</v>
      </c>
      <c r="I44" s="834"/>
      <c r="J44" s="835"/>
    </row>
    <row r="45" spans="1:10" ht="12.75">
      <c r="A45" s="648" t="s">
        <v>148</v>
      </c>
      <c r="B45" s="600">
        <v>0.163</v>
      </c>
      <c r="C45" s="604">
        <v>1389</v>
      </c>
      <c r="D45" s="599">
        <v>0.34</v>
      </c>
      <c r="E45" s="628">
        <v>0.337</v>
      </c>
      <c r="F45" s="630">
        <v>1.2</v>
      </c>
      <c r="G45" s="634">
        <v>1495</v>
      </c>
      <c r="H45" s="641"/>
      <c r="I45" s="644"/>
      <c r="J45" s="737"/>
    </row>
    <row r="46" spans="1:10" ht="13.5" thickBot="1">
      <c r="A46" s="754" t="s">
        <v>149</v>
      </c>
      <c r="B46" s="836">
        <v>0.231</v>
      </c>
      <c r="C46" s="837">
        <v>2560</v>
      </c>
      <c r="D46" s="838">
        <v>0.47</v>
      </c>
      <c r="E46" s="839">
        <v>0.397</v>
      </c>
      <c r="F46" s="855">
        <v>0.78</v>
      </c>
      <c r="G46" s="845">
        <v>6637.5</v>
      </c>
      <c r="H46" s="842"/>
      <c r="I46" s="843"/>
      <c r="J46" s="844"/>
    </row>
    <row r="47" spans="1:10" ht="12.75">
      <c r="A47" s="767" t="s">
        <v>150</v>
      </c>
      <c r="B47" s="847">
        <f aca="true" t="shared" si="1" ref="B47:J47">SUM(B35:B46)</f>
        <v>2.509</v>
      </c>
      <c r="C47" s="848">
        <f t="shared" si="1"/>
        <v>20192</v>
      </c>
      <c r="D47" s="849">
        <f t="shared" si="1"/>
        <v>6.688999999999999</v>
      </c>
      <c r="E47" s="628">
        <f t="shared" si="1"/>
        <v>4.6370000000000005</v>
      </c>
      <c r="F47" s="850">
        <f t="shared" si="1"/>
        <v>13.92</v>
      </c>
      <c r="G47" s="851">
        <f t="shared" si="1"/>
        <v>39539</v>
      </c>
      <c r="H47" s="852">
        <f t="shared" si="1"/>
        <v>20393</v>
      </c>
      <c r="I47" s="853">
        <f t="shared" si="1"/>
        <v>0</v>
      </c>
      <c r="J47" s="854">
        <f t="shared" si="1"/>
        <v>0</v>
      </c>
    </row>
    <row r="48" spans="1:10" ht="12.75">
      <c r="A48" s="1006" t="s">
        <v>133</v>
      </c>
      <c r="B48" s="1007"/>
      <c r="C48" s="1007"/>
      <c r="D48" s="1008"/>
      <c r="E48" s="667" t="s">
        <v>158</v>
      </c>
      <c r="F48" s="667"/>
      <c r="G48" s="667"/>
      <c r="H48" s="667"/>
      <c r="I48" s="668"/>
      <c r="J48" s="669">
        <f>C17+E17</f>
        <v>289132.16028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44277.01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7508.72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0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20192</v>
      </c>
    </row>
    <row r="53" spans="1:10" ht="12.75">
      <c r="A53" s="1009"/>
      <c r="B53" s="1010"/>
      <c r="C53" s="1010"/>
      <c r="D53" s="1011"/>
      <c r="E53" s="667" t="s">
        <v>109</v>
      </c>
      <c r="F53" s="667"/>
      <c r="G53" s="667"/>
      <c r="H53" s="667"/>
      <c r="I53" s="668"/>
      <c r="J53" s="669">
        <f>H47</f>
        <v>20393</v>
      </c>
    </row>
    <row r="54" spans="1:10" ht="12.75">
      <c r="A54" s="1009"/>
      <c r="B54" s="1010"/>
      <c r="C54" s="1010"/>
      <c r="D54" s="1011"/>
      <c r="E54" s="667" t="s">
        <v>178</v>
      </c>
      <c r="F54" s="667"/>
      <c r="G54" s="667"/>
      <c r="H54" s="667"/>
      <c r="I54" s="668"/>
      <c r="J54" s="669">
        <f>G32</f>
        <v>6615</v>
      </c>
    </row>
    <row r="55" spans="1:10" ht="12.75">
      <c r="A55" s="1009"/>
      <c r="B55" s="1010"/>
      <c r="C55" s="1010"/>
      <c r="D55" s="1011"/>
      <c r="E55" s="667" t="s">
        <v>180</v>
      </c>
      <c r="F55" s="667"/>
      <c r="G55" s="667"/>
      <c r="H55" s="667"/>
      <c r="I55" s="668"/>
      <c r="J55" s="671">
        <f>G47</f>
        <v>39539</v>
      </c>
    </row>
    <row r="56" spans="1:10" ht="12.75">
      <c r="A56" s="1012"/>
      <c r="B56" s="1013"/>
      <c r="C56" s="1013"/>
      <c r="D56" s="1014"/>
      <c r="E56" s="672" t="s">
        <v>112</v>
      </c>
      <c r="F56" s="672"/>
      <c r="G56" s="672"/>
      <c r="H56" s="672"/>
      <c r="I56" s="673"/>
      <c r="J56" s="674">
        <f>SUM(J48:J55)</f>
        <v>427656.89028</v>
      </c>
    </row>
    <row r="57" spans="1:10" ht="12.75">
      <c r="A57" s="977" t="s">
        <v>134</v>
      </c>
      <c r="B57" s="978"/>
      <c r="C57" s="978"/>
      <c r="D57" s="979"/>
      <c r="E57" s="856" t="s">
        <v>113</v>
      </c>
      <c r="F57" s="856"/>
      <c r="G57" s="856"/>
      <c r="H57" s="856"/>
      <c r="I57" s="857"/>
      <c r="J57" s="665">
        <v>314947</v>
      </c>
    </row>
    <row r="58" spans="1:10" ht="12.75">
      <c r="A58" s="977"/>
      <c r="B58" s="978"/>
      <c r="C58" s="978"/>
      <c r="D58" s="979"/>
      <c r="E58" s="856" t="s">
        <v>114</v>
      </c>
      <c r="F58" s="856"/>
      <c r="G58" s="856"/>
      <c r="H58" s="856"/>
      <c r="I58" s="857"/>
      <c r="J58" s="665">
        <v>10500</v>
      </c>
    </row>
    <row r="59" spans="1:10" ht="12.75">
      <c r="A59" s="977"/>
      <c r="B59" s="978"/>
      <c r="C59" s="978"/>
      <c r="D59" s="979"/>
      <c r="E59" s="1019" t="s">
        <v>115</v>
      </c>
      <c r="F59" s="1019"/>
      <c r="G59" s="1019"/>
      <c r="H59" s="1019"/>
      <c r="I59" s="1019"/>
      <c r="J59" s="717">
        <f>J32</f>
        <v>123233.66</v>
      </c>
    </row>
    <row r="60" spans="1:10" ht="12.75">
      <c r="A60" s="980"/>
      <c r="B60" s="981"/>
      <c r="C60" s="981"/>
      <c r="D60" s="982"/>
      <c r="E60" s="983" t="s">
        <v>156</v>
      </c>
      <c r="F60" s="983"/>
      <c r="G60" s="983"/>
      <c r="H60" s="983"/>
      <c r="I60" s="984"/>
      <c r="J60" s="716">
        <f>SUM(J57:J59)</f>
        <v>448680.66000000003</v>
      </c>
    </row>
    <row r="61" spans="1:10" ht="13.5" thickBot="1">
      <c r="A61" s="994" t="s">
        <v>101</v>
      </c>
      <c r="B61" s="995"/>
      <c r="C61" s="995"/>
      <c r="D61" s="995"/>
      <c r="E61" s="995"/>
      <c r="F61" s="995"/>
      <c r="G61" s="995"/>
      <c r="H61" s="995"/>
      <c r="I61" s="996"/>
      <c r="J61" s="699">
        <f>J56-J60</f>
        <v>-21023.76972000004</v>
      </c>
    </row>
    <row r="62" spans="1:10" ht="13.5" thickBot="1">
      <c r="A62" s="1029" t="s">
        <v>192</v>
      </c>
      <c r="B62" s="1030"/>
      <c r="C62" s="1030"/>
      <c r="D62" s="1030"/>
      <c r="E62" s="1030"/>
      <c r="F62" s="1030"/>
      <c r="G62" s="1030"/>
      <c r="H62" s="1030"/>
      <c r="I62" s="1031"/>
      <c r="J62" s="727">
        <f>G17</f>
        <v>24092</v>
      </c>
    </row>
  </sheetData>
  <sheetProtection/>
  <mergeCells count="29">
    <mergeCell ref="A1:J1"/>
    <mergeCell ref="A2:A4"/>
    <mergeCell ref="B2:C2"/>
    <mergeCell ref="F2:G2"/>
    <mergeCell ref="H2:J2"/>
    <mergeCell ref="B3:B4"/>
    <mergeCell ref="C3:C4"/>
    <mergeCell ref="D3:D4"/>
    <mergeCell ref="F3:F4"/>
    <mergeCell ref="G3:G4"/>
    <mergeCell ref="H3:I3"/>
    <mergeCell ref="J3:J4"/>
    <mergeCell ref="A18:A19"/>
    <mergeCell ref="B18:C18"/>
    <mergeCell ref="D18:E18"/>
    <mergeCell ref="F18:G18"/>
    <mergeCell ref="H18:J18"/>
    <mergeCell ref="H19:I19"/>
    <mergeCell ref="E2:E3"/>
    <mergeCell ref="A61:I61"/>
    <mergeCell ref="A62:I62"/>
    <mergeCell ref="A33:A34"/>
    <mergeCell ref="B33:C33"/>
    <mergeCell ref="F33:G33"/>
    <mergeCell ref="I33:J33"/>
    <mergeCell ref="A48:D56"/>
    <mergeCell ref="A57:D60"/>
    <mergeCell ref="E59:I59"/>
    <mergeCell ref="E60:I60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2">
      <selection activeCell="D18" sqref="D18:E18"/>
    </sheetView>
  </sheetViews>
  <sheetFormatPr defaultColWidth="9.140625" defaultRowHeight="12.75"/>
  <cols>
    <col min="2" max="3" width="10.00390625" style="0" customWidth="1"/>
    <col min="5" max="5" width="10.00390625" style="0" customWidth="1"/>
    <col min="6" max="6" width="10.28125" style="0" customWidth="1"/>
    <col min="7" max="7" width="9.7109375" style="0" customWidth="1"/>
    <col min="8" max="8" width="10.00390625" style="0" customWidth="1"/>
    <col min="10" max="10" width="12.28125" style="0" customWidth="1"/>
  </cols>
  <sheetData>
    <row r="1" spans="1:10" ht="18">
      <c r="A1" s="969" t="s">
        <v>199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24" customHeight="1">
      <c r="A2" s="974" t="s">
        <v>130</v>
      </c>
      <c r="B2" s="1002" t="s">
        <v>170</v>
      </c>
      <c r="C2" s="1003"/>
      <c r="D2" s="904" t="s">
        <v>217</v>
      </c>
      <c r="E2" s="873" t="s">
        <v>186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126</v>
      </c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.75" thickBot="1">
      <c r="A4" s="975"/>
      <c r="B4" s="1033"/>
      <c r="C4" s="1034"/>
      <c r="D4" s="1035"/>
      <c r="E4" s="1036"/>
      <c r="F4" s="1037"/>
      <c r="G4" s="1038"/>
      <c r="H4" s="741" t="s">
        <v>122</v>
      </c>
      <c r="I4" s="742" t="s">
        <v>128</v>
      </c>
      <c r="J4" s="1039"/>
    </row>
    <row r="5" spans="1:10" ht="12.75">
      <c r="A5" s="744" t="s">
        <v>138</v>
      </c>
      <c r="B5" s="745">
        <v>7.628</v>
      </c>
      <c r="C5" s="746">
        <v>15748</v>
      </c>
      <c r="D5" s="747"/>
      <c r="E5" s="748" t="s">
        <v>187</v>
      </c>
      <c r="F5" s="749">
        <v>1.36</v>
      </c>
      <c r="G5" s="750">
        <v>5440</v>
      </c>
      <c r="H5" s="751">
        <v>2.28</v>
      </c>
      <c r="I5" s="752"/>
      <c r="J5" s="753">
        <v>3869.16</v>
      </c>
    </row>
    <row r="6" spans="1:10" ht="12.75">
      <c r="A6" s="648" t="s">
        <v>139</v>
      </c>
      <c r="B6" s="678">
        <v>9.125</v>
      </c>
      <c r="C6" s="679">
        <v>19095.5</v>
      </c>
      <c r="D6" s="715"/>
      <c r="E6" s="683"/>
      <c r="F6" s="723"/>
      <c r="G6" s="724"/>
      <c r="H6" s="692">
        <v>1.1</v>
      </c>
      <c r="I6" s="691"/>
      <c r="J6" s="719">
        <v>1866.7</v>
      </c>
    </row>
    <row r="7" spans="1:10" ht="13.5" thickBot="1">
      <c r="A7" s="754" t="s">
        <v>140</v>
      </c>
      <c r="B7" s="755">
        <v>9.63</v>
      </c>
      <c r="C7" s="756">
        <v>20661.724</v>
      </c>
      <c r="D7" s="757"/>
      <c r="E7" s="758" t="s">
        <v>188</v>
      </c>
      <c r="F7" s="759"/>
      <c r="G7" s="760"/>
      <c r="H7" s="761">
        <v>3.36</v>
      </c>
      <c r="I7" s="762" t="s">
        <v>189</v>
      </c>
      <c r="J7" s="763">
        <v>5701.92</v>
      </c>
    </row>
    <row r="8" spans="1:10" ht="12.75">
      <c r="A8" s="744" t="s">
        <v>142</v>
      </c>
      <c r="B8" s="745">
        <v>15.91</v>
      </c>
      <c r="C8" s="746">
        <v>34135.8</v>
      </c>
      <c r="D8" s="747"/>
      <c r="E8" s="748" t="s">
        <v>191</v>
      </c>
      <c r="F8" s="749">
        <v>1.44</v>
      </c>
      <c r="G8" s="750">
        <v>5040</v>
      </c>
      <c r="H8" s="751">
        <v>3.16</v>
      </c>
      <c r="I8" s="752" t="s">
        <v>190</v>
      </c>
      <c r="J8" s="764">
        <v>5362.52</v>
      </c>
    </row>
    <row r="9" spans="1:10" ht="12.75">
      <c r="A9" s="648" t="s">
        <v>141</v>
      </c>
      <c r="B9" s="678">
        <v>10.47</v>
      </c>
      <c r="C9" s="679">
        <v>21922</v>
      </c>
      <c r="D9" s="715"/>
      <c r="E9" s="683"/>
      <c r="F9" s="723"/>
      <c r="G9" s="724"/>
      <c r="H9" s="692">
        <v>4.14</v>
      </c>
      <c r="I9" s="691"/>
      <c r="J9" s="707">
        <v>7025.56</v>
      </c>
    </row>
    <row r="10" spans="1:10" ht="13.5" thickBot="1">
      <c r="A10" s="754" t="s">
        <v>143</v>
      </c>
      <c r="B10" s="755">
        <v>9.8</v>
      </c>
      <c r="C10" s="756">
        <v>21026.47</v>
      </c>
      <c r="D10" s="757"/>
      <c r="E10" s="758" t="s">
        <v>191</v>
      </c>
      <c r="F10" s="759">
        <v>1.22</v>
      </c>
      <c r="G10" s="760">
        <v>5734</v>
      </c>
      <c r="H10" s="761">
        <v>2.76</v>
      </c>
      <c r="I10" s="762" t="s">
        <v>193</v>
      </c>
      <c r="J10" s="765">
        <v>1730.94</v>
      </c>
    </row>
    <row r="11" spans="1:10" ht="12.75">
      <c r="A11" s="744" t="s">
        <v>144</v>
      </c>
      <c r="B11" s="745">
        <v>9.8</v>
      </c>
      <c r="C11" s="746">
        <v>21026</v>
      </c>
      <c r="D11" s="747"/>
      <c r="E11" s="748"/>
      <c r="F11" s="749"/>
      <c r="G11" s="750"/>
      <c r="H11" s="766">
        <v>4.82</v>
      </c>
      <c r="I11" s="752"/>
      <c r="J11" s="764">
        <v>6923.76</v>
      </c>
    </row>
    <row r="12" spans="1:10" ht="12.75">
      <c r="A12" s="648" t="s">
        <v>145</v>
      </c>
      <c r="B12" s="678">
        <v>9.59</v>
      </c>
      <c r="C12" s="679">
        <v>20575.9</v>
      </c>
      <c r="D12" s="715"/>
      <c r="E12" s="683" t="s">
        <v>194</v>
      </c>
      <c r="F12" s="723"/>
      <c r="G12" s="724"/>
      <c r="H12" s="692">
        <v>3.22</v>
      </c>
      <c r="I12" s="691"/>
      <c r="J12" s="707">
        <v>5464.34</v>
      </c>
    </row>
    <row r="13" spans="1:10" ht="13.5" thickBot="1">
      <c r="A13" s="754" t="s">
        <v>146</v>
      </c>
      <c r="B13" s="755">
        <v>14.23</v>
      </c>
      <c r="C13" s="756">
        <v>30531.29</v>
      </c>
      <c r="D13" s="757"/>
      <c r="E13" s="758"/>
      <c r="F13" s="759">
        <v>1.48</v>
      </c>
      <c r="G13" s="760">
        <v>6956</v>
      </c>
      <c r="H13" s="761">
        <v>2.92</v>
      </c>
      <c r="I13" s="762"/>
      <c r="J13" s="765">
        <v>4955.24</v>
      </c>
    </row>
    <row r="14" spans="1:10" ht="12.75">
      <c r="A14" s="744" t="s">
        <v>147</v>
      </c>
      <c r="B14" s="745">
        <v>9.72</v>
      </c>
      <c r="C14" s="746">
        <v>20854.8</v>
      </c>
      <c r="D14" s="747"/>
      <c r="E14" s="748" t="s">
        <v>196</v>
      </c>
      <c r="F14" s="749">
        <v>1.02</v>
      </c>
      <c r="G14" s="750">
        <v>4590</v>
      </c>
      <c r="H14" s="751">
        <v>2.24</v>
      </c>
      <c r="I14" s="752"/>
      <c r="J14" s="764">
        <v>5938.77</v>
      </c>
    </row>
    <row r="15" spans="1:10" ht="12.75">
      <c r="A15" s="648" t="s">
        <v>148</v>
      </c>
      <c r="B15" s="678">
        <v>9.1</v>
      </c>
      <c r="C15" s="679">
        <v>19524.58</v>
      </c>
      <c r="D15" s="715"/>
      <c r="E15" s="683"/>
      <c r="F15" s="723">
        <v>0.9</v>
      </c>
      <c r="G15" s="724">
        <v>5400</v>
      </c>
      <c r="H15" s="692">
        <v>1.9</v>
      </c>
      <c r="I15" s="695" t="s">
        <v>197</v>
      </c>
      <c r="J15" s="707">
        <v>2041.02</v>
      </c>
    </row>
    <row r="16" spans="1:10" ht="13.5" thickBot="1">
      <c r="A16" s="754" t="s">
        <v>149</v>
      </c>
      <c r="B16" s="755">
        <v>9.12</v>
      </c>
      <c r="C16" s="756">
        <v>19567.49</v>
      </c>
      <c r="D16" s="757"/>
      <c r="E16" s="758" t="s">
        <v>198</v>
      </c>
      <c r="F16" s="759"/>
      <c r="G16" s="760"/>
      <c r="H16" s="761">
        <v>1.94</v>
      </c>
      <c r="I16" s="775"/>
      <c r="J16" s="765">
        <v>2545.5</v>
      </c>
    </row>
    <row r="17" spans="1:10" ht="12.75">
      <c r="A17" s="767" t="s">
        <v>150</v>
      </c>
      <c r="B17" s="768">
        <f aca="true" t="shared" si="0" ref="B17:J17">SUM(B5:B16)</f>
        <v>124.123</v>
      </c>
      <c r="C17" s="769">
        <f t="shared" si="0"/>
        <v>264669.554</v>
      </c>
      <c r="D17" s="770">
        <v>1.623</v>
      </c>
      <c r="E17" s="771"/>
      <c r="F17" s="772">
        <f t="shared" si="0"/>
        <v>7.42</v>
      </c>
      <c r="G17" s="773">
        <f t="shared" si="0"/>
        <v>33160</v>
      </c>
      <c r="H17" s="690">
        <f t="shared" si="0"/>
        <v>33.839999999999996</v>
      </c>
      <c r="I17" s="743">
        <f t="shared" si="0"/>
        <v>0</v>
      </c>
      <c r="J17" s="774">
        <f t="shared" si="0"/>
        <v>53425.429999999986</v>
      </c>
    </row>
    <row r="18" spans="1:10" ht="12.75">
      <c r="A18" s="974" t="s">
        <v>130</v>
      </c>
      <c r="B18" s="1000" t="s">
        <v>175</v>
      </c>
      <c r="C18" s="1001"/>
      <c r="D18" s="954" t="s">
        <v>184</v>
      </c>
      <c r="E18" s="955"/>
      <c r="F18" s="985" t="s">
        <v>181</v>
      </c>
      <c r="G18" s="985"/>
      <c r="H18" s="956" t="s">
        <v>121</v>
      </c>
      <c r="I18" s="956"/>
      <c r="J18" s="957"/>
    </row>
    <row r="19" spans="1:10" ht="13.5" thickBot="1">
      <c r="A19" s="975"/>
      <c r="B19" s="776" t="s">
        <v>126</v>
      </c>
      <c r="C19" s="777" t="s">
        <v>127</v>
      </c>
      <c r="D19" s="778" t="s">
        <v>126</v>
      </c>
      <c r="E19" s="779" t="s">
        <v>127</v>
      </c>
      <c r="F19" s="780" t="s">
        <v>126</v>
      </c>
      <c r="G19" s="780" t="s">
        <v>127</v>
      </c>
      <c r="H19" s="1040" t="s">
        <v>136</v>
      </c>
      <c r="I19" s="1041"/>
      <c r="J19" s="781" t="s">
        <v>137</v>
      </c>
    </row>
    <row r="20" spans="1:10" ht="12.75">
      <c r="A20" s="744" t="s">
        <v>138</v>
      </c>
      <c r="B20" s="782"/>
      <c r="C20" s="783"/>
      <c r="D20" s="890">
        <v>2.61</v>
      </c>
      <c r="E20" s="785">
        <v>1421</v>
      </c>
      <c r="F20" s="786">
        <v>1.3</v>
      </c>
      <c r="G20" s="787"/>
      <c r="H20" s="788" t="s">
        <v>1</v>
      </c>
      <c r="I20" s="789"/>
      <c r="J20" s="790"/>
    </row>
    <row r="21" spans="1:10" ht="12.75">
      <c r="A21" s="648" t="s">
        <v>139</v>
      </c>
      <c r="B21" s="676"/>
      <c r="C21" s="677"/>
      <c r="D21" s="889">
        <v>3.58</v>
      </c>
      <c r="E21" s="556">
        <v>1949</v>
      </c>
      <c r="F21" s="606">
        <v>0.56</v>
      </c>
      <c r="G21" s="607"/>
      <c r="H21" s="613" t="s">
        <v>0</v>
      </c>
      <c r="I21" s="614"/>
      <c r="J21" s="650">
        <v>28888</v>
      </c>
    </row>
    <row r="22" spans="1:10" ht="13.5" thickBot="1">
      <c r="A22" s="754" t="s">
        <v>140</v>
      </c>
      <c r="B22" s="791">
        <v>1.66</v>
      </c>
      <c r="C22" s="792">
        <v>4101.8</v>
      </c>
      <c r="D22" s="888">
        <v>0.88</v>
      </c>
      <c r="E22" s="794">
        <v>479</v>
      </c>
      <c r="F22" s="795">
        <v>1.58</v>
      </c>
      <c r="G22" s="796">
        <v>920</v>
      </c>
      <c r="H22" s="797" t="s">
        <v>2</v>
      </c>
      <c r="I22" s="798"/>
      <c r="J22" s="799"/>
    </row>
    <row r="23" spans="1:10" ht="12.75">
      <c r="A23" s="744" t="s">
        <v>142</v>
      </c>
      <c r="B23" s="782"/>
      <c r="C23" s="783"/>
      <c r="D23" s="784"/>
      <c r="E23" s="800"/>
      <c r="F23" s="786">
        <v>1.56</v>
      </c>
      <c r="G23" s="787">
        <v>1560</v>
      </c>
      <c r="H23" s="801" t="s">
        <v>3</v>
      </c>
      <c r="I23" s="802"/>
      <c r="J23" s="803"/>
    </row>
    <row r="24" spans="1:10" ht="12.75">
      <c r="A24" s="648" t="s">
        <v>141</v>
      </c>
      <c r="B24" s="676"/>
      <c r="C24" s="677"/>
      <c r="D24" s="574"/>
      <c r="E24" s="557"/>
      <c r="F24" s="605">
        <v>1.44</v>
      </c>
      <c r="G24" s="720">
        <v>1440</v>
      </c>
      <c r="H24" s="619" t="s">
        <v>4</v>
      </c>
      <c r="I24" s="620"/>
      <c r="J24" s="651">
        <v>32945</v>
      </c>
    </row>
    <row r="25" spans="1:10" ht="13.5" thickBot="1">
      <c r="A25" s="754" t="s">
        <v>143</v>
      </c>
      <c r="B25" s="791"/>
      <c r="C25" s="792"/>
      <c r="D25" s="793"/>
      <c r="E25" s="794"/>
      <c r="F25" s="795">
        <v>1.4</v>
      </c>
      <c r="G25" s="804">
        <v>1400</v>
      </c>
      <c r="H25" s="805" t="s">
        <v>5</v>
      </c>
      <c r="I25" s="798"/>
      <c r="J25" s="806"/>
    </row>
    <row r="26" spans="1:10" ht="12.75">
      <c r="A26" s="744" t="s">
        <v>144</v>
      </c>
      <c r="B26" s="782"/>
      <c r="C26" s="783"/>
      <c r="D26" s="784"/>
      <c r="E26" s="800"/>
      <c r="F26" s="786">
        <v>1.18</v>
      </c>
      <c r="G26" s="787">
        <v>1180</v>
      </c>
      <c r="H26" s="801" t="s">
        <v>6</v>
      </c>
      <c r="I26" s="789"/>
      <c r="J26" s="807"/>
    </row>
    <row r="27" spans="1:10" ht="12.75">
      <c r="A27" s="648" t="s">
        <v>145</v>
      </c>
      <c r="B27" s="676"/>
      <c r="C27" s="677"/>
      <c r="D27" s="574"/>
      <c r="E27" s="557"/>
      <c r="F27" s="605">
        <v>1.02</v>
      </c>
      <c r="G27" s="720">
        <v>1020</v>
      </c>
      <c r="H27" s="619" t="s">
        <v>7</v>
      </c>
      <c r="I27" s="620"/>
      <c r="J27" s="651">
        <v>24903.5</v>
      </c>
    </row>
    <row r="28" spans="1:10" ht="13.5" thickBot="1">
      <c r="A28" s="754" t="s">
        <v>146</v>
      </c>
      <c r="B28" s="791"/>
      <c r="C28" s="792"/>
      <c r="D28" s="793"/>
      <c r="E28" s="794"/>
      <c r="F28" s="795">
        <v>1.28</v>
      </c>
      <c r="G28" s="804">
        <v>1280</v>
      </c>
      <c r="H28" s="805" t="s">
        <v>8</v>
      </c>
      <c r="I28" s="798"/>
      <c r="J28" s="806"/>
    </row>
    <row r="29" spans="1:10" ht="12.75">
      <c r="A29" s="744" t="s">
        <v>147</v>
      </c>
      <c r="B29" s="782">
        <v>1.14</v>
      </c>
      <c r="C29" s="783">
        <v>2966.08</v>
      </c>
      <c r="D29" s="784"/>
      <c r="E29" s="800"/>
      <c r="F29" s="816">
        <v>0.9</v>
      </c>
      <c r="G29" s="817">
        <v>900</v>
      </c>
      <c r="H29" s="801" t="s">
        <v>9</v>
      </c>
      <c r="I29" s="789"/>
      <c r="J29" s="807"/>
    </row>
    <row r="30" spans="1:10" ht="12.75">
      <c r="A30" s="648" t="s">
        <v>148</v>
      </c>
      <c r="B30" s="676"/>
      <c r="C30" s="677"/>
      <c r="D30" s="574"/>
      <c r="E30" s="556"/>
      <c r="F30" s="605">
        <v>0.98</v>
      </c>
      <c r="G30" s="720">
        <v>980</v>
      </c>
      <c r="H30" s="619" t="s">
        <v>10</v>
      </c>
      <c r="I30" s="620"/>
      <c r="J30" s="651">
        <v>28014.5</v>
      </c>
    </row>
    <row r="31" spans="1:10" ht="13.5" thickBot="1">
      <c r="A31" s="754" t="s">
        <v>149</v>
      </c>
      <c r="B31" s="791"/>
      <c r="C31" s="792"/>
      <c r="D31" s="793"/>
      <c r="E31" s="794"/>
      <c r="F31" s="795">
        <v>0.74</v>
      </c>
      <c r="G31" s="804">
        <v>740</v>
      </c>
      <c r="H31" s="805" t="s">
        <v>11</v>
      </c>
      <c r="I31" s="798"/>
      <c r="J31" s="806"/>
    </row>
    <row r="32" spans="1:10" ht="12.75">
      <c r="A32" s="767" t="s">
        <v>150</v>
      </c>
      <c r="B32" s="808"/>
      <c r="C32" s="809">
        <f>SUM(C20:C31)</f>
        <v>7067.88</v>
      </c>
      <c r="D32" s="810">
        <f>SUM(D20:D31)</f>
        <v>7.069999999999999</v>
      </c>
      <c r="E32" s="811">
        <f>SUM(E20:E31)</f>
        <v>3849</v>
      </c>
      <c r="F32" s="812">
        <f>SUM(F20:F31)</f>
        <v>13.94</v>
      </c>
      <c r="G32" s="813">
        <f>SUM(G20:G31)</f>
        <v>11420</v>
      </c>
      <c r="H32" s="814" t="s">
        <v>150</v>
      </c>
      <c r="I32" s="623"/>
      <c r="J32" s="815">
        <f>SUM(J21:J31)</f>
        <v>114751</v>
      </c>
    </row>
    <row r="33" spans="1:10" ht="30" customHeight="1">
      <c r="A33" s="972" t="s">
        <v>130</v>
      </c>
      <c r="B33" s="1032" t="s">
        <v>166</v>
      </c>
      <c r="C33" s="1032"/>
      <c r="D33" s="626" t="s">
        <v>167</v>
      </c>
      <c r="E33" s="627" t="s">
        <v>168</v>
      </c>
      <c r="F33" s="1015" t="s">
        <v>179</v>
      </c>
      <c r="G33" s="1016"/>
      <c r="H33" s="638" t="s">
        <v>117</v>
      </c>
      <c r="I33" s="952" t="s">
        <v>185</v>
      </c>
      <c r="J33" s="953"/>
    </row>
    <row r="34" spans="1:10" ht="13.5" thickBot="1">
      <c r="A34" s="1042"/>
      <c r="B34" s="818" t="s">
        <v>126</v>
      </c>
      <c r="C34" s="819" t="s">
        <v>127</v>
      </c>
      <c r="D34" s="820" t="s">
        <v>126</v>
      </c>
      <c r="E34" s="821" t="s">
        <v>126</v>
      </c>
      <c r="F34" s="822" t="s">
        <v>126</v>
      </c>
      <c r="G34" s="823" t="s">
        <v>127</v>
      </c>
      <c r="H34" s="824" t="s">
        <v>127</v>
      </c>
      <c r="I34" s="825" t="s">
        <v>126</v>
      </c>
      <c r="J34" s="826" t="s">
        <v>127</v>
      </c>
    </row>
    <row r="35" spans="1:10" ht="12.75">
      <c r="A35" s="744" t="s">
        <v>138</v>
      </c>
      <c r="B35" s="827">
        <v>0.238</v>
      </c>
      <c r="C35" s="828">
        <v>2685</v>
      </c>
      <c r="D35" s="829">
        <v>0.676</v>
      </c>
      <c r="E35" s="830">
        <v>0.81</v>
      </c>
      <c r="F35" s="831">
        <v>1.1</v>
      </c>
      <c r="G35" s="832">
        <v>1495</v>
      </c>
      <c r="H35" s="833"/>
      <c r="I35" s="834">
        <v>0.7</v>
      </c>
      <c r="J35" s="872">
        <v>1490.72</v>
      </c>
    </row>
    <row r="36" spans="1:10" ht="12.75">
      <c r="A36" s="648" t="s">
        <v>139</v>
      </c>
      <c r="B36" s="600">
        <v>0.23</v>
      </c>
      <c r="C36" s="604">
        <v>1650</v>
      </c>
      <c r="D36" s="599">
        <v>0.354</v>
      </c>
      <c r="E36" s="628">
        <v>0.276</v>
      </c>
      <c r="F36" s="631">
        <v>0.583</v>
      </c>
      <c r="G36" s="633">
        <v>1542.84</v>
      </c>
      <c r="H36" s="641"/>
      <c r="I36" s="644">
        <v>0.838</v>
      </c>
      <c r="J36" s="876">
        <v>1815.21</v>
      </c>
    </row>
    <row r="37" spans="1:10" ht="13.5" thickBot="1">
      <c r="A37" s="754" t="s">
        <v>140</v>
      </c>
      <c r="B37" s="836">
        <v>0.194</v>
      </c>
      <c r="C37" s="837">
        <v>1550</v>
      </c>
      <c r="D37" s="838">
        <v>0.978</v>
      </c>
      <c r="E37" s="839">
        <v>0.729</v>
      </c>
      <c r="F37" s="840">
        <v>0.781</v>
      </c>
      <c r="G37" s="841">
        <v>7714</v>
      </c>
      <c r="H37" s="842"/>
      <c r="I37" s="843">
        <v>0.89</v>
      </c>
      <c r="J37" s="878">
        <v>1923.25</v>
      </c>
    </row>
    <row r="38" spans="1:10" ht="12.75">
      <c r="A38" s="744" t="s">
        <v>142</v>
      </c>
      <c r="B38" s="827">
        <v>0.188</v>
      </c>
      <c r="C38" s="828">
        <v>1533</v>
      </c>
      <c r="D38" s="829">
        <v>0.489</v>
      </c>
      <c r="E38" s="830">
        <v>0.465</v>
      </c>
      <c r="F38" s="831">
        <v>0.863</v>
      </c>
      <c r="G38" s="832">
        <v>1542.84</v>
      </c>
      <c r="H38" s="833"/>
      <c r="I38" s="834">
        <v>1.45</v>
      </c>
      <c r="J38" s="872">
        <v>3133.39</v>
      </c>
    </row>
    <row r="39" spans="1:10" ht="12.75">
      <c r="A39" s="648" t="s">
        <v>141</v>
      </c>
      <c r="B39" s="600">
        <v>0.212</v>
      </c>
      <c r="C39" s="604">
        <v>1599</v>
      </c>
      <c r="D39" s="599">
        <v>0.343</v>
      </c>
      <c r="E39" s="628">
        <v>0.352</v>
      </c>
      <c r="F39" s="631">
        <v>0.877</v>
      </c>
      <c r="G39" s="634">
        <v>1543</v>
      </c>
      <c r="H39" s="641"/>
      <c r="I39" s="644">
        <v>0.95</v>
      </c>
      <c r="J39" s="876">
        <v>2052.91</v>
      </c>
    </row>
    <row r="40" spans="1:10" ht="13.5" thickBot="1">
      <c r="A40" s="754" t="s">
        <v>143</v>
      </c>
      <c r="B40" s="836">
        <v>0.433</v>
      </c>
      <c r="C40" s="837">
        <v>3224</v>
      </c>
      <c r="D40" s="838">
        <v>0.475</v>
      </c>
      <c r="E40" s="839">
        <v>0.338</v>
      </c>
      <c r="F40" s="840">
        <v>1.478</v>
      </c>
      <c r="G40" s="845">
        <v>1542.84</v>
      </c>
      <c r="H40" s="846"/>
      <c r="I40" s="843">
        <v>0.88</v>
      </c>
      <c r="J40" s="878">
        <v>1901.65</v>
      </c>
    </row>
    <row r="41" spans="1:10" ht="12.75">
      <c r="A41" s="744" t="s">
        <v>144</v>
      </c>
      <c r="B41" s="827">
        <v>0.092</v>
      </c>
      <c r="C41" s="828">
        <v>1268</v>
      </c>
      <c r="D41" s="829">
        <v>0.597</v>
      </c>
      <c r="E41" s="830">
        <v>0.322</v>
      </c>
      <c r="F41" s="831">
        <v>0.782</v>
      </c>
      <c r="G41" s="832">
        <v>6896.84</v>
      </c>
      <c r="H41" s="833"/>
      <c r="I41" s="834">
        <v>0.88</v>
      </c>
      <c r="J41" s="872">
        <v>1901.65</v>
      </c>
    </row>
    <row r="42" spans="1:10" ht="12.75">
      <c r="A42" s="648" t="s">
        <v>145</v>
      </c>
      <c r="B42" s="600">
        <v>0.302</v>
      </c>
      <c r="C42" s="604">
        <v>2862</v>
      </c>
      <c r="D42" s="599">
        <v>0.547</v>
      </c>
      <c r="E42" s="628">
        <v>0.348</v>
      </c>
      <c r="F42" s="631">
        <v>0.66</v>
      </c>
      <c r="G42" s="634">
        <v>1542.84</v>
      </c>
      <c r="H42" s="641"/>
      <c r="I42" s="644">
        <v>0.86</v>
      </c>
      <c r="J42" s="876">
        <v>1858.43</v>
      </c>
    </row>
    <row r="43" spans="1:10" ht="13.5" thickBot="1">
      <c r="A43" s="754" t="s">
        <v>146</v>
      </c>
      <c r="B43" s="836">
        <v>0.16</v>
      </c>
      <c r="C43" s="837">
        <v>1456</v>
      </c>
      <c r="D43" s="838">
        <v>0.276</v>
      </c>
      <c r="E43" s="839">
        <v>0.226</v>
      </c>
      <c r="F43" s="840">
        <v>0.791</v>
      </c>
      <c r="G43" s="845">
        <v>7967.84</v>
      </c>
      <c r="H43" s="842"/>
      <c r="I43" s="843">
        <v>1.29</v>
      </c>
      <c r="J43" s="878">
        <v>2787.65</v>
      </c>
    </row>
    <row r="44" spans="1:10" ht="12.75">
      <c r="A44" s="744" t="s">
        <v>147</v>
      </c>
      <c r="B44" s="827">
        <v>0.245</v>
      </c>
      <c r="C44" s="828">
        <v>1691</v>
      </c>
      <c r="D44" s="829">
        <v>0.542</v>
      </c>
      <c r="E44" s="830">
        <v>0.233</v>
      </c>
      <c r="F44" s="831">
        <v>0.69</v>
      </c>
      <c r="G44" s="832">
        <v>1542.84</v>
      </c>
      <c r="H44" s="833">
        <v>24567</v>
      </c>
      <c r="I44" s="834">
        <v>0.89</v>
      </c>
      <c r="J44" s="872">
        <v>1923.3</v>
      </c>
    </row>
    <row r="45" spans="1:10" ht="12.75">
      <c r="A45" s="648" t="s">
        <v>148</v>
      </c>
      <c r="B45" s="600">
        <v>0.129</v>
      </c>
      <c r="C45" s="604">
        <v>1370</v>
      </c>
      <c r="D45" s="599">
        <v>0.506</v>
      </c>
      <c r="E45" s="628">
        <v>0.478</v>
      </c>
      <c r="F45" s="630">
        <v>1.155</v>
      </c>
      <c r="G45" s="634">
        <v>1542.84</v>
      </c>
      <c r="H45" s="641"/>
      <c r="I45" s="644">
        <v>0.84</v>
      </c>
      <c r="J45" s="885">
        <v>1815.2</v>
      </c>
    </row>
    <row r="46" spans="1:10" ht="13.5" thickBot="1">
      <c r="A46" s="754" t="s">
        <v>149</v>
      </c>
      <c r="B46" s="836">
        <v>0.179</v>
      </c>
      <c r="C46" s="837">
        <v>1508</v>
      </c>
      <c r="D46" s="838">
        <v>0.593</v>
      </c>
      <c r="E46" s="839">
        <v>0.25</v>
      </c>
      <c r="F46" s="855">
        <v>0.925</v>
      </c>
      <c r="G46" s="845">
        <v>1542.84</v>
      </c>
      <c r="H46" s="842"/>
      <c r="I46" s="843">
        <v>0.84</v>
      </c>
      <c r="J46" s="878">
        <v>1815.2</v>
      </c>
    </row>
    <row r="47" spans="1:10" ht="12.75">
      <c r="A47" s="767" t="s">
        <v>150</v>
      </c>
      <c r="B47" s="847">
        <f aca="true" t="shared" si="1" ref="B47:J47">SUM(B35:B46)</f>
        <v>2.602</v>
      </c>
      <c r="C47" s="848">
        <f t="shared" si="1"/>
        <v>22396</v>
      </c>
      <c r="D47" s="849">
        <f t="shared" si="1"/>
        <v>6.3759999999999994</v>
      </c>
      <c r="E47" s="628">
        <f t="shared" si="1"/>
        <v>4.826999999999999</v>
      </c>
      <c r="F47" s="850">
        <f t="shared" si="1"/>
        <v>10.685</v>
      </c>
      <c r="G47" s="851">
        <f t="shared" si="1"/>
        <v>36416.55999999999</v>
      </c>
      <c r="H47" s="852">
        <f t="shared" si="1"/>
        <v>24567</v>
      </c>
      <c r="I47" s="853">
        <f t="shared" si="1"/>
        <v>11.308</v>
      </c>
      <c r="J47" s="854">
        <f t="shared" si="1"/>
        <v>24418.56</v>
      </c>
    </row>
    <row r="48" spans="1:10" ht="12.75">
      <c r="A48" s="1006" t="s">
        <v>133</v>
      </c>
      <c r="B48" s="1007"/>
      <c r="C48" s="1007"/>
      <c r="D48" s="1008"/>
      <c r="E48" s="667" t="s">
        <v>158</v>
      </c>
      <c r="F48" s="667"/>
      <c r="G48" s="667"/>
      <c r="H48" s="667"/>
      <c r="I48" s="668"/>
      <c r="J48" s="669">
        <f>C17+E17</f>
        <v>264669.554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53425.429999999986</v>
      </c>
    </row>
    <row r="50" spans="1:10" ht="12.75">
      <c r="A50" s="1009"/>
      <c r="B50" s="1010"/>
      <c r="C50" s="1010"/>
      <c r="D50" s="1011"/>
      <c r="E50" s="667" t="s">
        <v>106</v>
      </c>
      <c r="F50" s="667"/>
      <c r="G50" s="667"/>
      <c r="H50" s="667"/>
      <c r="I50" s="668"/>
      <c r="J50" s="669">
        <f>C32</f>
        <v>7067.88</v>
      </c>
    </row>
    <row r="51" spans="1:10" ht="12.75">
      <c r="A51" s="1009"/>
      <c r="B51" s="1010"/>
      <c r="C51" s="1010"/>
      <c r="D51" s="1011"/>
      <c r="E51" s="667" t="s">
        <v>107</v>
      </c>
      <c r="F51" s="667"/>
      <c r="G51" s="667"/>
      <c r="H51" s="667"/>
      <c r="I51" s="668"/>
      <c r="J51" s="670">
        <f>SUM(E32)</f>
        <v>3849</v>
      </c>
    </row>
    <row r="52" spans="1:10" ht="12.75">
      <c r="A52" s="1009"/>
      <c r="B52" s="1010"/>
      <c r="C52" s="1010"/>
      <c r="D52" s="1011"/>
      <c r="E52" s="667" t="s">
        <v>108</v>
      </c>
      <c r="F52" s="667"/>
      <c r="G52" s="667"/>
      <c r="H52" s="667"/>
      <c r="I52" s="668"/>
      <c r="J52" s="669">
        <f>C47</f>
        <v>22396</v>
      </c>
    </row>
    <row r="53" spans="1:10" ht="12.75">
      <c r="A53" s="1009"/>
      <c r="B53" s="1010"/>
      <c r="C53" s="1010"/>
      <c r="D53" s="1011"/>
      <c r="E53" s="667" t="s">
        <v>195</v>
      </c>
      <c r="F53" s="667"/>
      <c r="G53" s="667"/>
      <c r="H53" s="667"/>
      <c r="I53" s="668"/>
      <c r="J53" s="669">
        <f>H47</f>
        <v>24567</v>
      </c>
    </row>
    <row r="54" spans="1:10" ht="12.75">
      <c r="A54" s="1009"/>
      <c r="B54" s="1010"/>
      <c r="C54" s="1010"/>
      <c r="D54" s="1011"/>
      <c r="E54" s="667" t="s">
        <v>180</v>
      </c>
      <c r="F54" s="667"/>
      <c r="G54" s="667"/>
      <c r="H54" s="667"/>
      <c r="I54" s="668"/>
      <c r="J54" s="671">
        <f>G47</f>
        <v>36416.55999999999</v>
      </c>
    </row>
    <row r="55" spans="1:10" ht="12.75">
      <c r="A55" s="1012"/>
      <c r="B55" s="1013"/>
      <c r="C55" s="1013"/>
      <c r="D55" s="1014"/>
      <c r="E55" s="672" t="s">
        <v>112</v>
      </c>
      <c r="F55" s="672"/>
      <c r="G55" s="672"/>
      <c r="H55" s="672"/>
      <c r="I55" s="673"/>
      <c r="J55" s="674">
        <f>SUM(J48:J54)</f>
        <v>412391.424</v>
      </c>
    </row>
    <row r="56" spans="1:10" ht="12.75">
      <c r="A56" s="977" t="s">
        <v>134</v>
      </c>
      <c r="B56" s="978"/>
      <c r="C56" s="978"/>
      <c r="D56" s="979"/>
      <c r="E56" s="858" t="s">
        <v>113</v>
      </c>
      <c r="F56" s="858"/>
      <c r="G56" s="858"/>
      <c r="H56" s="858"/>
      <c r="I56" s="859"/>
      <c r="J56" s="665">
        <v>320503</v>
      </c>
    </row>
    <row r="57" spans="1:10" ht="12.75">
      <c r="A57" s="977"/>
      <c r="B57" s="978"/>
      <c r="C57" s="978"/>
      <c r="D57" s="979"/>
      <c r="E57" s="858" t="s">
        <v>114</v>
      </c>
      <c r="F57" s="858"/>
      <c r="G57" s="858"/>
      <c r="H57" s="858"/>
      <c r="I57" s="859"/>
      <c r="J57" s="665">
        <v>10500</v>
      </c>
    </row>
    <row r="58" spans="1:10" ht="12.75">
      <c r="A58" s="977"/>
      <c r="B58" s="978"/>
      <c r="C58" s="978"/>
      <c r="D58" s="979"/>
      <c r="E58" s="1019" t="s">
        <v>115</v>
      </c>
      <c r="F58" s="1019"/>
      <c r="G58" s="1019"/>
      <c r="H58" s="1019"/>
      <c r="I58" s="1019"/>
      <c r="J58" s="717">
        <f>J32</f>
        <v>114751</v>
      </c>
    </row>
    <row r="59" spans="1:10" ht="12.75">
      <c r="A59" s="977"/>
      <c r="B59" s="978"/>
      <c r="C59" s="978"/>
      <c r="D59" s="979"/>
      <c r="E59" s="874" t="s">
        <v>178</v>
      </c>
      <c r="F59" s="874"/>
      <c r="G59" s="874"/>
      <c r="H59" s="874"/>
      <c r="I59" s="875"/>
      <c r="J59" s="666">
        <f>G32</f>
        <v>11420</v>
      </c>
    </row>
    <row r="60" spans="1:10" ht="12.75">
      <c r="A60" s="980"/>
      <c r="B60" s="981"/>
      <c r="C60" s="981"/>
      <c r="D60" s="982"/>
      <c r="E60" s="983" t="s">
        <v>156</v>
      </c>
      <c r="F60" s="983"/>
      <c r="G60" s="983"/>
      <c r="H60" s="983"/>
      <c r="I60" s="984"/>
      <c r="J60" s="716">
        <f>SUM(J56:J58)</f>
        <v>445754</v>
      </c>
    </row>
    <row r="61" spans="1:10" ht="13.5" thickBot="1">
      <c r="A61" s="994" t="s">
        <v>101</v>
      </c>
      <c r="B61" s="995"/>
      <c r="C61" s="995"/>
      <c r="D61" s="995"/>
      <c r="E61" s="995"/>
      <c r="F61" s="995"/>
      <c r="G61" s="995"/>
      <c r="H61" s="995"/>
      <c r="I61" s="996"/>
      <c r="J61" s="699">
        <f>J55-J60</f>
        <v>-33362.576</v>
      </c>
    </row>
  </sheetData>
  <sheetProtection/>
  <mergeCells count="28">
    <mergeCell ref="A61:I61"/>
    <mergeCell ref="A33:A34"/>
    <mergeCell ref="B33:C33"/>
    <mergeCell ref="F33:G33"/>
    <mergeCell ref="I33:J33"/>
    <mergeCell ref="A48:D55"/>
    <mergeCell ref="A56:D60"/>
    <mergeCell ref="E58:I58"/>
    <mergeCell ref="E60:I60"/>
    <mergeCell ref="G3:G4"/>
    <mergeCell ref="H3:I3"/>
    <mergeCell ref="J3:J4"/>
    <mergeCell ref="A18:A19"/>
    <mergeCell ref="B18:C18"/>
    <mergeCell ref="D18:E18"/>
    <mergeCell ref="F18:G18"/>
    <mergeCell ref="H18:J18"/>
    <mergeCell ref="H19:I19"/>
    <mergeCell ref="A1:J1"/>
    <mergeCell ref="A2:A4"/>
    <mergeCell ref="B2:C2"/>
    <mergeCell ref="F2:G2"/>
    <mergeCell ref="H2:J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0">
      <selection activeCell="K39" sqref="K39"/>
    </sheetView>
  </sheetViews>
  <sheetFormatPr defaultColWidth="9.140625" defaultRowHeight="12.75"/>
  <cols>
    <col min="1" max="2" width="9.7109375" style="0" customWidth="1"/>
    <col min="3" max="4" width="10.57421875" style="0" customWidth="1"/>
    <col min="5" max="5" width="10.28125" style="0" customWidth="1"/>
    <col min="6" max="6" width="10.140625" style="0" customWidth="1"/>
    <col min="7" max="7" width="10.28125" style="0" customWidth="1"/>
    <col min="8" max="8" width="10.00390625" style="0" customWidth="1"/>
    <col min="9" max="9" width="10.28125" style="0" customWidth="1"/>
    <col min="10" max="10" width="11.140625" style="0" customWidth="1"/>
    <col min="11" max="11" width="10.7109375" style="0" customWidth="1"/>
    <col min="12" max="12" width="11.421875" style="0" customWidth="1"/>
  </cols>
  <sheetData>
    <row r="1" spans="1:10" ht="18">
      <c r="A1" s="969" t="s">
        <v>200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24.75">
      <c r="A2" s="974" t="s">
        <v>130</v>
      </c>
      <c r="B2" s="1002" t="s">
        <v>170</v>
      </c>
      <c r="C2" s="1003"/>
      <c r="D2" s="713" t="s">
        <v>155</v>
      </c>
      <c r="E2" s="873" t="s">
        <v>186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126</v>
      </c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.75" thickBot="1">
      <c r="A4" s="975"/>
      <c r="B4" s="1033"/>
      <c r="C4" s="1034"/>
      <c r="D4" s="1035"/>
      <c r="E4" s="1036"/>
      <c r="F4" s="1037"/>
      <c r="G4" s="1038"/>
      <c r="H4" s="741" t="s">
        <v>122</v>
      </c>
      <c r="I4" s="742" t="s">
        <v>128</v>
      </c>
      <c r="J4" s="1039"/>
    </row>
    <row r="5" spans="1:10" ht="12.75">
      <c r="A5" s="744" t="s">
        <v>138</v>
      </c>
      <c r="B5" s="745">
        <v>9.49</v>
      </c>
      <c r="C5" s="746">
        <v>21253.63</v>
      </c>
      <c r="D5" s="747">
        <v>0.186</v>
      </c>
      <c r="E5" s="748"/>
      <c r="F5" s="749"/>
      <c r="G5" s="750"/>
      <c r="H5" s="751">
        <v>1.46</v>
      </c>
      <c r="I5" s="752"/>
      <c r="J5" s="753">
        <v>2689</v>
      </c>
    </row>
    <row r="6" spans="1:10" ht="12.75">
      <c r="A6" s="648" t="s">
        <v>139</v>
      </c>
      <c r="B6" s="678">
        <v>8.79</v>
      </c>
      <c r="C6" s="679">
        <v>19685.93</v>
      </c>
      <c r="D6" s="715">
        <v>0.181</v>
      </c>
      <c r="E6" s="683" t="s">
        <v>201</v>
      </c>
      <c r="F6" s="723">
        <v>1.58</v>
      </c>
      <c r="G6" s="724">
        <v>9480</v>
      </c>
      <c r="H6" s="692">
        <v>0.86</v>
      </c>
      <c r="I6" s="691"/>
      <c r="J6" s="719">
        <v>1584</v>
      </c>
    </row>
    <row r="7" spans="1:10" ht="13.5" thickBot="1">
      <c r="A7" s="754" t="s">
        <v>140</v>
      </c>
      <c r="B7" s="755">
        <v>13.61</v>
      </c>
      <c r="C7" s="756">
        <v>30480.7</v>
      </c>
      <c r="D7" s="757">
        <v>0.346</v>
      </c>
      <c r="E7" s="758"/>
      <c r="F7" s="759"/>
      <c r="G7" s="760"/>
      <c r="H7" s="761">
        <v>3.48</v>
      </c>
      <c r="I7" s="762"/>
      <c r="J7" s="763">
        <v>6409.65</v>
      </c>
    </row>
    <row r="8" spans="1:10" ht="12.75">
      <c r="A8" s="744" t="s">
        <v>142</v>
      </c>
      <c r="B8" s="745">
        <v>9.38</v>
      </c>
      <c r="C8" s="746">
        <v>21007.3</v>
      </c>
      <c r="D8" s="747">
        <v>0.125</v>
      </c>
      <c r="E8" s="748"/>
      <c r="F8" s="749"/>
      <c r="G8" s="750"/>
      <c r="H8" s="751">
        <v>4.28</v>
      </c>
      <c r="I8" s="752" t="s">
        <v>202</v>
      </c>
      <c r="J8" s="764">
        <v>7883.12</v>
      </c>
    </row>
    <row r="9" spans="1:10" ht="12.75">
      <c r="A9" s="648" t="s">
        <v>141</v>
      </c>
      <c r="B9" s="678">
        <v>9.53</v>
      </c>
      <c r="C9" s="679">
        <v>21343.22</v>
      </c>
      <c r="D9" s="715">
        <v>0.239</v>
      </c>
      <c r="E9" s="683" t="s">
        <v>203</v>
      </c>
      <c r="F9" s="723">
        <v>1.66</v>
      </c>
      <c r="G9" s="724">
        <v>10790</v>
      </c>
      <c r="H9" s="692">
        <v>3.48</v>
      </c>
      <c r="I9" s="691" t="s">
        <v>204</v>
      </c>
      <c r="J9" s="707">
        <v>6409.64</v>
      </c>
    </row>
    <row r="10" spans="1:10" ht="13.5" thickBot="1">
      <c r="A10" s="754" t="s">
        <v>143</v>
      </c>
      <c r="B10" s="755">
        <v>9.24</v>
      </c>
      <c r="C10" s="756">
        <v>21225.03</v>
      </c>
      <c r="D10" s="757">
        <v>0.179</v>
      </c>
      <c r="E10" s="758"/>
      <c r="F10" s="759"/>
      <c r="G10" s="760"/>
      <c r="H10" s="761">
        <v>3.62</v>
      </c>
      <c r="I10" s="762"/>
      <c r="J10" s="765">
        <v>6667.49</v>
      </c>
    </row>
    <row r="11" spans="1:10" ht="12.75">
      <c r="A11" s="744" t="s">
        <v>144</v>
      </c>
      <c r="B11" s="745">
        <v>8.7</v>
      </c>
      <c r="C11" s="746">
        <v>19984.62</v>
      </c>
      <c r="D11" s="747">
        <v>0.168</v>
      </c>
      <c r="E11" s="748" t="s">
        <v>205</v>
      </c>
      <c r="F11" s="749">
        <v>1.4</v>
      </c>
      <c r="G11" s="750">
        <v>3780</v>
      </c>
      <c r="H11" s="766">
        <v>4.56</v>
      </c>
      <c r="I11" s="752"/>
      <c r="J11" s="764">
        <v>8398.84</v>
      </c>
    </row>
    <row r="12" spans="1:10" ht="12.75">
      <c r="A12" s="648" t="s">
        <v>145</v>
      </c>
      <c r="B12" s="678">
        <v>8.86</v>
      </c>
      <c r="C12" s="679">
        <v>21394.69</v>
      </c>
      <c r="D12" s="715">
        <v>0.154</v>
      </c>
      <c r="E12" s="683"/>
      <c r="F12" s="723"/>
      <c r="G12" s="724"/>
      <c r="H12" s="692">
        <v>3.46</v>
      </c>
      <c r="I12" s="691"/>
      <c r="J12" s="707">
        <v>6372.8</v>
      </c>
    </row>
    <row r="13" spans="1:10" ht="13.5" thickBot="1">
      <c r="A13" s="754" t="s">
        <v>146</v>
      </c>
      <c r="B13" s="755">
        <v>14.64</v>
      </c>
      <c r="C13" s="756">
        <v>35351.94</v>
      </c>
      <c r="D13" s="757">
        <v>0.183</v>
      </c>
      <c r="E13" s="758" t="s">
        <v>206</v>
      </c>
      <c r="F13" s="759">
        <v>0.94</v>
      </c>
      <c r="G13" s="760">
        <v>3290</v>
      </c>
      <c r="H13" s="761">
        <v>1.56</v>
      </c>
      <c r="I13" s="762"/>
      <c r="J13" s="765">
        <v>2873.28</v>
      </c>
    </row>
    <row r="14" spans="1:10" ht="12.75">
      <c r="A14" s="744" t="s">
        <v>147</v>
      </c>
      <c r="B14" s="745">
        <v>9.36</v>
      </c>
      <c r="C14" s="746">
        <v>22602.06</v>
      </c>
      <c r="D14" s="747">
        <v>0.144</v>
      </c>
      <c r="E14" s="748"/>
      <c r="F14" s="749">
        <v>1.34</v>
      </c>
      <c r="G14" s="750">
        <v>4020</v>
      </c>
      <c r="H14" s="751">
        <v>3.86</v>
      </c>
      <c r="I14" s="752" t="s">
        <v>207</v>
      </c>
      <c r="J14" s="764">
        <v>7109.53</v>
      </c>
    </row>
    <row r="15" spans="1:10" ht="12.75">
      <c r="A15" s="648" t="s">
        <v>148</v>
      </c>
      <c r="B15" s="678">
        <v>9.92</v>
      </c>
      <c r="C15" s="679">
        <v>23954.32</v>
      </c>
      <c r="D15" s="715">
        <v>0.177</v>
      </c>
      <c r="E15" s="683" t="s">
        <v>218</v>
      </c>
      <c r="F15" s="723"/>
      <c r="G15" s="724"/>
      <c r="H15" s="692">
        <v>2.6</v>
      </c>
      <c r="I15" s="695" t="s">
        <v>197</v>
      </c>
      <c r="J15" s="707">
        <v>4788.81</v>
      </c>
    </row>
    <row r="16" spans="1:10" ht="13.5" thickBot="1">
      <c r="A16" s="754" t="s">
        <v>149</v>
      </c>
      <c r="B16" s="755">
        <v>9.3</v>
      </c>
      <c r="C16" s="756">
        <v>22457.18</v>
      </c>
      <c r="D16" s="757">
        <v>0.105</v>
      </c>
      <c r="E16" s="758"/>
      <c r="F16" s="759">
        <v>0.82</v>
      </c>
      <c r="G16" s="760">
        <v>3280</v>
      </c>
      <c r="H16" s="761">
        <v>0.9</v>
      </c>
      <c r="I16" s="775"/>
      <c r="J16" s="765">
        <v>1657.67</v>
      </c>
    </row>
    <row r="17" spans="1:10" ht="12.75">
      <c r="A17" s="767" t="s">
        <v>150</v>
      </c>
      <c r="B17" s="768">
        <f aca="true" t="shared" si="0" ref="B17:J17">SUM(B5:B16)</f>
        <v>120.82000000000001</v>
      </c>
      <c r="C17" s="769">
        <f t="shared" si="0"/>
        <v>280740.62</v>
      </c>
      <c r="D17" s="770">
        <f t="shared" si="0"/>
        <v>2.187</v>
      </c>
      <c r="E17" s="771"/>
      <c r="F17" s="772">
        <f t="shared" si="0"/>
        <v>7.74</v>
      </c>
      <c r="G17" s="773">
        <f t="shared" si="0"/>
        <v>34640</v>
      </c>
      <c r="H17" s="690">
        <f t="shared" si="0"/>
        <v>34.12</v>
      </c>
      <c r="I17" s="743">
        <f t="shared" si="0"/>
        <v>0</v>
      </c>
      <c r="J17" s="774">
        <f t="shared" si="0"/>
        <v>62843.83</v>
      </c>
    </row>
    <row r="18" spans="1:10" ht="12.75">
      <c r="A18" s="974" t="s">
        <v>130</v>
      </c>
      <c r="B18" s="1000" t="s">
        <v>175</v>
      </c>
      <c r="C18" s="1001"/>
      <c r="D18" s="954" t="s">
        <v>208</v>
      </c>
      <c r="E18" s="955"/>
      <c r="F18" s="985" t="s">
        <v>181</v>
      </c>
      <c r="G18" s="985"/>
      <c r="H18" s="956" t="s">
        <v>121</v>
      </c>
      <c r="I18" s="956"/>
      <c r="J18" s="957"/>
    </row>
    <row r="19" spans="1:10" ht="13.5" thickBot="1">
      <c r="A19" s="975"/>
      <c r="B19" s="776" t="s">
        <v>126</v>
      </c>
      <c r="C19" s="777" t="s">
        <v>127</v>
      </c>
      <c r="D19" s="778" t="s">
        <v>126</v>
      </c>
      <c r="E19" s="779" t="s">
        <v>127</v>
      </c>
      <c r="F19" s="780" t="s">
        <v>126</v>
      </c>
      <c r="G19" s="780" t="s">
        <v>127</v>
      </c>
      <c r="H19" s="1040" t="s">
        <v>136</v>
      </c>
      <c r="I19" s="1041"/>
      <c r="J19" s="781" t="s">
        <v>137</v>
      </c>
    </row>
    <row r="20" spans="1:10" ht="12.75">
      <c r="A20" s="744" t="s">
        <v>138</v>
      </c>
      <c r="B20" s="782"/>
      <c r="C20" s="783"/>
      <c r="D20" s="891"/>
      <c r="E20" s="785"/>
      <c r="F20" s="786">
        <v>1.694</v>
      </c>
      <c r="G20" s="787">
        <v>1457</v>
      </c>
      <c r="H20" s="788" t="s">
        <v>1</v>
      </c>
      <c r="I20" s="789"/>
      <c r="J20" s="790"/>
    </row>
    <row r="21" spans="1:10" ht="12.75">
      <c r="A21" s="648" t="s">
        <v>139</v>
      </c>
      <c r="B21" s="676">
        <v>1.42</v>
      </c>
      <c r="C21" s="677">
        <v>4328.88</v>
      </c>
      <c r="D21" s="892"/>
      <c r="E21" s="556"/>
      <c r="F21" s="606">
        <v>1.04</v>
      </c>
      <c r="G21" s="607">
        <v>1040</v>
      </c>
      <c r="H21" s="613" t="s">
        <v>0</v>
      </c>
      <c r="I21" s="614"/>
      <c r="J21" s="650">
        <v>34710.06</v>
      </c>
    </row>
    <row r="22" spans="1:10" ht="13.5" thickBot="1">
      <c r="A22" s="754" t="s">
        <v>140</v>
      </c>
      <c r="B22" s="791"/>
      <c r="C22" s="792"/>
      <c r="D22" s="893">
        <v>0.92</v>
      </c>
      <c r="E22" s="794">
        <v>7493.29</v>
      </c>
      <c r="F22" s="795">
        <v>1.04</v>
      </c>
      <c r="G22" s="796">
        <v>1040</v>
      </c>
      <c r="H22" s="797" t="s">
        <v>2</v>
      </c>
      <c r="I22" s="798"/>
      <c r="J22" s="799"/>
    </row>
    <row r="23" spans="1:10" ht="12.75">
      <c r="A23" s="744" t="s">
        <v>142</v>
      </c>
      <c r="B23" s="782"/>
      <c r="C23" s="783"/>
      <c r="D23" s="894"/>
      <c r="E23" s="800"/>
      <c r="F23" s="786">
        <v>1.38</v>
      </c>
      <c r="G23" s="787">
        <v>1380</v>
      </c>
      <c r="H23" s="801" t="s">
        <v>3</v>
      </c>
      <c r="I23" s="802"/>
      <c r="J23" s="803"/>
    </row>
    <row r="24" spans="1:10" ht="12.75">
      <c r="A24" s="648" t="s">
        <v>141</v>
      </c>
      <c r="B24" s="676"/>
      <c r="C24" s="677"/>
      <c r="D24" s="895"/>
      <c r="E24" s="557"/>
      <c r="F24" s="605">
        <v>0.98</v>
      </c>
      <c r="G24" s="720">
        <v>980</v>
      </c>
      <c r="H24" s="619" t="s">
        <v>4</v>
      </c>
      <c r="I24" s="620"/>
      <c r="J24" s="651">
        <v>47660.09</v>
      </c>
    </row>
    <row r="25" spans="1:10" ht="13.5" thickBot="1">
      <c r="A25" s="754" t="s">
        <v>143</v>
      </c>
      <c r="B25" s="791"/>
      <c r="C25" s="792"/>
      <c r="D25" s="896"/>
      <c r="E25" s="794"/>
      <c r="F25" s="795">
        <v>1.2</v>
      </c>
      <c r="G25" s="804">
        <v>1200</v>
      </c>
      <c r="H25" s="805" t="s">
        <v>5</v>
      </c>
      <c r="I25" s="798"/>
      <c r="J25" s="806"/>
    </row>
    <row r="26" spans="1:10" ht="12.75">
      <c r="A26" s="744" t="s">
        <v>144</v>
      </c>
      <c r="B26" s="782"/>
      <c r="C26" s="783"/>
      <c r="D26" s="894"/>
      <c r="E26" s="800"/>
      <c r="F26" s="786">
        <v>0.96</v>
      </c>
      <c r="G26" s="787">
        <v>960</v>
      </c>
      <c r="H26" s="801" t="s">
        <v>6</v>
      </c>
      <c r="I26" s="789"/>
      <c r="J26" s="807"/>
    </row>
    <row r="27" spans="1:10" ht="12.75">
      <c r="A27" s="648" t="s">
        <v>145</v>
      </c>
      <c r="B27" s="676"/>
      <c r="C27" s="677"/>
      <c r="D27" s="895"/>
      <c r="E27" s="557"/>
      <c r="F27" s="605">
        <v>1.44</v>
      </c>
      <c r="G27" s="720">
        <v>1440</v>
      </c>
      <c r="H27" s="619" t="s">
        <v>7</v>
      </c>
      <c r="I27" s="620"/>
      <c r="J27" s="651">
        <v>30952</v>
      </c>
    </row>
    <row r="28" spans="1:10" ht="13.5" thickBot="1">
      <c r="A28" s="754" t="s">
        <v>146</v>
      </c>
      <c r="B28" s="791"/>
      <c r="C28" s="792"/>
      <c r="D28" s="896"/>
      <c r="E28" s="794"/>
      <c r="F28" s="795">
        <v>0.74</v>
      </c>
      <c r="G28" s="804">
        <v>740</v>
      </c>
      <c r="H28" s="805" t="s">
        <v>8</v>
      </c>
      <c r="I28" s="798"/>
      <c r="J28" s="806"/>
    </row>
    <row r="29" spans="1:10" ht="12.75">
      <c r="A29" s="744" t="s">
        <v>147</v>
      </c>
      <c r="B29" s="782"/>
      <c r="C29" s="783"/>
      <c r="D29" s="894"/>
      <c r="E29" s="800"/>
      <c r="F29" s="816">
        <v>1.013</v>
      </c>
      <c r="G29" s="817">
        <v>-510</v>
      </c>
      <c r="H29" s="801" t="s">
        <v>9</v>
      </c>
      <c r="I29" s="789"/>
      <c r="J29" s="807"/>
    </row>
    <row r="30" spans="1:10" ht="12.75">
      <c r="A30" s="648" t="s">
        <v>148</v>
      </c>
      <c r="B30" s="676">
        <v>2.44</v>
      </c>
      <c r="C30" s="677">
        <v>6183.14</v>
      </c>
      <c r="D30" s="895"/>
      <c r="E30" s="556">
        <v>12342</v>
      </c>
      <c r="F30" s="605">
        <v>0.925</v>
      </c>
      <c r="G30" s="720"/>
      <c r="H30" s="619" t="s">
        <v>10</v>
      </c>
      <c r="I30" s="620"/>
      <c r="J30" s="651">
        <v>40387.38</v>
      </c>
    </row>
    <row r="31" spans="1:10" ht="13.5" thickBot="1">
      <c r="A31" s="754" t="s">
        <v>149</v>
      </c>
      <c r="B31" s="791"/>
      <c r="C31" s="792"/>
      <c r="D31" s="896"/>
      <c r="E31" s="794"/>
      <c r="F31" s="795">
        <v>0.936</v>
      </c>
      <c r="G31" s="804"/>
      <c r="H31" s="805" t="s">
        <v>11</v>
      </c>
      <c r="I31" s="798"/>
      <c r="J31" s="806"/>
    </row>
    <row r="32" spans="1:10" ht="12.75">
      <c r="A32" s="767" t="s">
        <v>150</v>
      </c>
      <c r="B32" s="808"/>
      <c r="C32" s="809">
        <f>SUM(C20:C31)</f>
        <v>10512.02</v>
      </c>
      <c r="D32" s="897">
        <f>SUM(D20:D31)</f>
        <v>0.92</v>
      </c>
      <c r="E32" s="811">
        <f>SUM(E20:E31)</f>
        <v>19835.29</v>
      </c>
      <c r="F32" s="812">
        <f>SUM(F20:F31)</f>
        <v>13.348</v>
      </c>
      <c r="G32" s="813">
        <f>SUM(G20:G31)</f>
        <v>9727</v>
      </c>
      <c r="H32" s="814" t="s">
        <v>150</v>
      </c>
      <c r="I32" s="623"/>
      <c r="J32" s="815">
        <f>SUM(J21:J31)</f>
        <v>153709.53</v>
      </c>
    </row>
    <row r="33" spans="1:10" ht="33.75">
      <c r="A33" s="972" t="s">
        <v>130</v>
      </c>
      <c r="B33" s="1032" t="s">
        <v>166</v>
      </c>
      <c r="C33" s="1032"/>
      <c r="D33" s="626" t="s">
        <v>167</v>
      </c>
      <c r="E33" s="627" t="s">
        <v>168</v>
      </c>
      <c r="F33" s="1015" t="s">
        <v>179</v>
      </c>
      <c r="G33" s="1016"/>
      <c r="H33" s="638" t="s">
        <v>117</v>
      </c>
      <c r="I33" s="952" t="s">
        <v>185</v>
      </c>
      <c r="J33" s="953"/>
    </row>
    <row r="34" spans="1:10" ht="13.5" thickBot="1">
      <c r="A34" s="1042"/>
      <c r="B34" s="818" t="s">
        <v>126</v>
      </c>
      <c r="C34" s="819" t="s">
        <v>127</v>
      </c>
      <c r="D34" s="820" t="s">
        <v>126</v>
      </c>
      <c r="E34" s="821" t="s">
        <v>126</v>
      </c>
      <c r="F34" s="822" t="s">
        <v>126</v>
      </c>
      <c r="G34" s="823" t="s">
        <v>127</v>
      </c>
      <c r="H34" s="824" t="s">
        <v>127</v>
      </c>
      <c r="I34" s="825" t="s">
        <v>126</v>
      </c>
      <c r="J34" s="826" t="s">
        <v>127</v>
      </c>
    </row>
    <row r="35" spans="1:10" ht="12.75">
      <c r="A35" s="744" t="s">
        <v>138</v>
      </c>
      <c r="B35" s="827">
        <v>0.143</v>
      </c>
      <c r="C35" s="828">
        <v>1409</v>
      </c>
      <c r="D35" s="829">
        <v>0.801</v>
      </c>
      <c r="E35" s="830">
        <v>0.745</v>
      </c>
      <c r="F35" s="831">
        <v>0.871</v>
      </c>
      <c r="G35" s="832">
        <v>1601.47</v>
      </c>
      <c r="H35" s="833"/>
      <c r="I35" s="834">
        <v>0.87</v>
      </c>
      <c r="J35" s="872">
        <v>2071.37</v>
      </c>
    </row>
    <row r="36" spans="1:10" ht="12.75">
      <c r="A36" s="648" t="s">
        <v>139</v>
      </c>
      <c r="B36" s="600">
        <v>0.146</v>
      </c>
      <c r="C36" s="604">
        <v>1417</v>
      </c>
      <c r="D36" s="599">
        <v>0.366</v>
      </c>
      <c r="E36" s="628">
        <v>0.28</v>
      </c>
      <c r="F36" s="631">
        <v>0.821</v>
      </c>
      <c r="G36" s="633">
        <v>8461.7</v>
      </c>
      <c r="H36" s="641"/>
      <c r="I36" s="644">
        <v>0.83</v>
      </c>
      <c r="J36" s="876">
        <v>1976.14</v>
      </c>
    </row>
    <row r="37" spans="1:10" ht="13.5" thickBot="1">
      <c r="A37" s="754" t="s">
        <v>140</v>
      </c>
      <c r="B37" s="836">
        <v>0.136</v>
      </c>
      <c r="C37" s="837">
        <v>1390</v>
      </c>
      <c r="D37" s="838">
        <v>0.564</v>
      </c>
      <c r="E37" s="839">
        <v>0.549</v>
      </c>
      <c r="F37" s="840">
        <v>0.893</v>
      </c>
      <c r="G37" s="841">
        <v>1601</v>
      </c>
      <c r="H37" s="842"/>
      <c r="I37" s="843">
        <v>1.21</v>
      </c>
      <c r="J37" s="878">
        <v>2880.88</v>
      </c>
    </row>
    <row r="38" spans="1:10" ht="12.75">
      <c r="A38" s="744" t="s">
        <v>142</v>
      </c>
      <c r="B38" s="827">
        <v>0.165</v>
      </c>
      <c r="C38" s="828">
        <v>1132</v>
      </c>
      <c r="D38" s="829">
        <v>0.654</v>
      </c>
      <c r="E38" s="830">
        <v>0.478</v>
      </c>
      <c r="F38" s="831">
        <v>1.043</v>
      </c>
      <c r="G38" s="832">
        <v>1601</v>
      </c>
      <c r="H38" s="833"/>
      <c r="I38" s="834">
        <v>0.86</v>
      </c>
      <c r="J38" s="872">
        <v>2047.56</v>
      </c>
    </row>
    <row r="39" spans="1:10" ht="12.75">
      <c r="A39" s="648" t="s">
        <v>141</v>
      </c>
      <c r="B39" s="600">
        <v>0.248</v>
      </c>
      <c r="C39" s="604">
        <v>2713</v>
      </c>
      <c r="D39" s="599">
        <v>0.319</v>
      </c>
      <c r="E39" s="628">
        <v>0.456</v>
      </c>
      <c r="F39" s="631">
        <v>1.129</v>
      </c>
      <c r="G39" s="634">
        <v>1601</v>
      </c>
      <c r="H39" s="641">
        <v>6851.25</v>
      </c>
      <c r="I39" s="644">
        <v>0.87</v>
      </c>
      <c r="J39" s="876">
        <v>2071.37</v>
      </c>
    </row>
    <row r="40" spans="1:10" ht="13.5" thickBot="1">
      <c r="A40" s="754" t="s">
        <v>143</v>
      </c>
      <c r="B40" s="836">
        <v>0.131</v>
      </c>
      <c r="C40" s="837">
        <v>1376</v>
      </c>
      <c r="D40" s="838">
        <v>0.465</v>
      </c>
      <c r="E40" s="839">
        <v>0.504</v>
      </c>
      <c r="F40" s="840">
        <v>2.246</v>
      </c>
      <c r="G40" s="845">
        <v>9072.75</v>
      </c>
      <c r="H40" s="846"/>
      <c r="I40" s="843">
        <v>0.86</v>
      </c>
      <c r="J40" s="878">
        <v>2047.56</v>
      </c>
    </row>
    <row r="41" spans="1:10" ht="12.75">
      <c r="A41" s="744" t="s">
        <v>144</v>
      </c>
      <c r="B41" s="827">
        <v>0.08</v>
      </c>
      <c r="C41" s="828">
        <v>1235</v>
      </c>
      <c r="D41" s="829">
        <v>0.603</v>
      </c>
      <c r="E41" s="830">
        <v>0.204</v>
      </c>
      <c r="F41" s="831">
        <v>1.385</v>
      </c>
      <c r="G41" s="832">
        <v>1601.47</v>
      </c>
      <c r="H41" s="833"/>
      <c r="I41" s="834">
        <v>0.77</v>
      </c>
      <c r="J41" s="872">
        <v>1833.28</v>
      </c>
    </row>
    <row r="42" spans="1:10" ht="12.75">
      <c r="A42" s="648" t="s">
        <v>145</v>
      </c>
      <c r="B42" s="600"/>
      <c r="C42" s="604"/>
      <c r="D42" s="599">
        <v>0.356</v>
      </c>
      <c r="E42" s="628">
        <v>0.14</v>
      </c>
      <c r="F42" s="631">
        <v>0.929</v>
      </c>
      <c r="G42" s="634">
        <v>1725</v>
      </c>
      <c r="H42" s="641"/>
      <c r="I42" s="644">
        <v>0.77</v>
      </c>
      <c r="J42" s="876">
        <v>1928.619</v>
      </c>
    </row>
    <row r="43" spans="1:10" ht="13.5" thickBot="1">
      <c r="A43" s="754" t="s">
        <v>146</v>
      </c>
      <c r="B43" s="836">
        <v>0.098</v>
      </c>
      <c r="C43" s="837">
        <v>1285</v>
      </c>
      <c r="D43" s="838">
        <v>0.439</v>
      </c>
      <c r="E43" s="839">
        <v>0.437</v>
      </c>
      <c r="F43" s="840">
        <v>1.216</v>
      </c>
      <c r="G43" s="845">
        <v>1725</v>
      </c>
      <c r="H43" s="842"/>
      <c r="I43" s="843">
        <v>1.32</v>
      </c>
      <c r="J43" s="878">
        <v>3306.2</v>
      </c>
    </row>
    <row r="44" spans="1:10" ht="12.75">
      <c r="A44" s="744" t="s">
        <v>147</v>
      </c>
      <c r="B44" s="827">
        <v>0.108</v>
      </c>
      <c r="C44" s="828">
        <v>1362</v>
      </c>
      <c r="D44" s="829">
        <v>0.374</v>
      </c>
      <c r="E44" s="830">
        <v>0.229</v>
      </c>
      <c r="F44" s="831">
        <v>1.12</v>
      </c>
      <c r="G44" s="832">
        <v>11163</v>
      </c>
      <c r="H44" s="833">
        <v>11599.5</v>
      </c>
      <c r="I44" s="834">
        <v>0.84</v>
      </c>
      <c r="J44" s="872">
        <v>2109.95</v>
      </c>
    </row>
    <row r="45" spans="1:10" ht="12.75">
      <c r="A45" s="648" t="s">
        <v>148</v>
      </c>
      <c r="B45" s="600">
        <v>0.093</v>
      </c>
      <c r="C45" s="604">
        <v>1314</v>
      </c>
      <c r="D45" s="599">
        <v>0.307</v>
      </c>
      <c r="E45" s="628">
        <v>0.274</v>
      </c>
      <c r="F45" s="630">
        <v>1.961</v>
      </c>
      <c r="G45" s="634">
        <v>1725</v>
      </c>
      <c r="H45" s="641"/>
      <c r="I45" s="644">
        <v>0.9</v>
      </c>
      <c r="J45" s="885">
        <v>2254.23</v>
      </c>
    </row>
    <row r="46" spans="1:10" ht="13.5" thickBot="1">
      <c r="A46" s="754" t="s">
        <v>149</v>
      </c>
      <c r="B46" s="836">
        <v>0.15</v>
      </c>
      <c r="C46" s="837">
        <v>1835</v>
      </c>
      <c r="D46" s="838">
        <v>0.723</v>
      </c>
      <c r="E46" s="839">
        <v>0.549</v>
      </c>
      <c r="F46" s="855">
        <v>0.655</v>
      </c>
      <c r="G46" s="845">
        <v>1725</v>
      </c>
      <c r="H46" s="842"/>
      <c r="I46" s="843">
        <v>0.84</v>
      </c>
      <c r="J46" s="878">
        <v>2103.95</v>
      </c>
    </row>
    <row r="47" spans="1:10" ht="12.75">
      <c r="A47" s="767" t="s">
        <v>150</v>
      </c>
      <c r="B47" s="847">
        <f aca="true" t="shared" si="1" ref="B47:J47">SUM(B35:B46)</f>
        <v>1.498</v>
      </c>
      <c r="C47" s="848">
        <f t="shared" si="1"/>
        <v>16468</v>
      </c>
      <c r="D47" s="849">
        <f t="shared" si="1"/>
        <v>5.970999999999999</v>
      </c>
      <c r="E47" s="628">
        <f t="shared" si="1"/>
        <v>4.845</v>
      </c>
      <c r="F47" s="850">
        <f t="shared" si="1"/>
        <v>14.268999999999998</v>
      </c>
      <c r="G47" s="851">
        <f t="shared" si="1"/>
        <v>43603.39</v>
      </c>
      <c r="H47" s="852">
        <f t="shared" si="1"/>
        <v>18450.75</v>
      </c>
      <c r="I47" s="853">
        <f t="shared" si="1"/>
        <v>10.94</v>
      </c>
      <c r="J47" s="900">
        <f t="shared" si="1"/>
        <v>26631.109</v>
      </c>
    </row>
    <row r="48" spans="1:10" ht="12.75">
      <c r="A48" s="1006" t="s">
        <v>133</v>
      </c>
      <c r="B48" s="1007"/>
      <c r="C48" s="1007"/>
      <c r="D48" s="1008"/>
      <c r="E48" s="667" t="s">
        <v>213</v>
      </c>
      <c r="F48" s="667"/>
      <c r="G48" s="667"/>
      <c r="H48" s="667"/>
      <c r="I48" s="668"/>
      <c r="J48" s="669">
        <f>C17+E17</f>
        <v>280740.62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62843.83</v>
      </c>
    </row>
    <row r="50" spans="1:10" ht="12.75">
      <c r="A50" s="1009"/>
      <c r="B50" s="1010"/>
      <c r="C50" s="1010"/>
      <c r="D50" s="1011"/>
      <c r="E50" s="667" t="s">
        <v>214</v>
      </c>
      <c r="F50" s="667"/>
      <c r="G50" s="667"/>
      <c r="H50" s="667"/>
      <c r="I50" s="668"/>
      <c r="J50" s="670">
        <f>SUM(E32)</f>
        <v>19835.29</v>
      </c>
    </row>
    <row r="51" spans="1:10" ht="12.75">
      <c r="A51" s="1009"/>
      <c r="B51" s="1010"/>
      <c r="C51" s="1010"/>
      <c r="D51" s="1011"/>
      <c r="E51" s="667" t="s">
        <v>108</v>
      </c>
      <c r="F51" s="667"/>
      <c r="G51" s="667"/>
      <c r="H51" s="667"/>
      <c r="I51" s="668"/>
      <c r="J51" s="669">
        <f>C47</f>
        <v>16468</v>
      </c>
    </row>
    <row r="52" spans="1:10" ht="12.75">
      <c r="A52" s="1009"/>
      <c r="B52" s="1010"/>
      <c r="C52" s="1010"/>
      <c r="D52" s="1011"/>
      <c r="E52" s="667" t="s">
        <v>195</v>
      </c>
      <c r="F52" s="667"/>
      <c r="G52" s="667"/>
      <c r="H52" s="667"/>
      <c r="I52" s="668"/>
      <c r="J52" s="669">
        <f>H47</f>
        <v>18450.75</v>
      </c>
    </row>
    <row r="53" spans="1:10" ht="12.75">
      <c r="A53" s="1009"/>
      <c r="B53" s="1010"/>
      <c r="C53" s="1010"/>
      <c r="D53" s="1011"/>
      <c r="E53" s="667" t="s">
        <v>180</v>
      </c>
      <c r="F53" s="667"/>
      <c r="G53" s="667"/>
      <c r="H53" s="667"/>
      <c r="I53" s="668"/>
      <c r="J53" s="671">
        <f>G47</f>
        <v>43603.39</v>
      </c>
    </row>
    <row r="54" spans="1:10" ht="12.75">
      <c r="A54" s="1009"/>
      <c r="B54" s="1010"/>
      <c r="C54" s="1010"/>
      <c r="D54" s="1011"/>
      <c r="E54" s="667" t="s">
        <v>216</v>
      </c>
      <c r="F54" s="667"/>
      <c r="G54" s="667"/>
      <c r="H54" s="667"/>
      <c r="I54" s="668"/>
      <c r="J54" s="671">
        <v>3630</v>
      </c>
    </row>
    <row r="55" spans="1:10" ht="12.75">
      <c r="A55" s="1012"/>
      <c r="B55" s="1013"/>
      <c r="C55" s="1013"/>
      <c r="D55" s="1014"/>
      <c r="E55" s="672" t="s">
        <v>112</v>
      </c>
      <c r="F55" s="672"/>
      <c r="G55" s="672"/>
      <c r="H55" s="672"/>
      <c r="I55" s="673"/>
      <c r="J55" s="674">
        <f>SUM(J48:J54)</f>
        <v>445571.88</v>
      </c>
    </row>
    <row r="56" spans="1:10" ht="12.75">
      <c r="A56" s="977" t="s">
        <v>134</v>
      </c>
      <c r="B56" s="978"/>
      <c r="C56" s="978"/>
      <c r="D56" s="979"/>
      <c r="E56" s="886" t="s">
        <v>113</v>
      </c>
      <c r="F56" s="886"/>
      <c r="G56" s="886"/>
      <c r="H56" s="886"/>
      <c r="I56" s="887"/>
      <c r="J56" s="665">
        <v>345196</v>
      </c>
    </row>
    <row r="57" spans="1:10" ht="12.75">
      <c r="A57" s="977"/>
      <c r="B57" s="978"/>
      <c r="C57" s="978"/>
      <c r="D57" s="979"/>
      <c r="E57" s="1019" t="s">
        <v>115</v>
      </c>
      <c r="F57" s="1019"/>
      <c r="G57" s="1019"/>
      <c r="H57" s="1019"/>
      <c r="I57" s="1019"/>
      <c r="J57" s="717">
        <f>J32</f>
        <v>153709.53</v>
      </c>
    </row>
    <row r="58" spans="1:10" ht="12.75">
      <c r="A58" s="977"/>
      <c r="B58" s="978"/>
      <c r="C58" s="978"/>
      <c r="D58" s="979"/>
      <c r="E58" s="874" t="s">
        <v>210</v>
      </c>
      <c r="F58" s="874"/>
      <c r="G58" s="874"/>
      <c r="H58" s="874"/>
      <c r="I58" s="875"/>
      <c r="J58" s="666">
        <f>G32</f>
        <v>9727</v>
      </c>
    </row>
    <row r="59" spans="1:10" ht="12.75">
      <c r="A59" s="977"/>
      <c r="B59" s="978"/>
      <c r="C59" s="978"/>
      <c r="D59" s="979"/>
      <c r="E59" s="874" t="s">
        <v>209</v>
      </c>
      <c r="F59" s="874"/>
      <c r="G59" s="874"/>
      <c r="H59" s="874"/>
      <c r="I59" s="875"/>
      <c r="J59" s="666">
        <f>G17</f>
        <v>34640</v>
      </c>
    </row>
    <row r="60" spans="1:10" ht="12.75">
      <c r="A60" s="980"/>
      <c r="B60" s="981"/>
      <c r="C60" s="981"/>
      <c r="D60" s="982"/>
      <c r="E60" s="983" t="s">
        <v>156</v>
      </c>
      <c r="F60" s="983"/>
      <c r="G60" s="983"/>
      <c r="H60" s="983"/>
      <c r="I60" s="984"/>
      <c r="J60" s="716">
        <f>SUM(J56:J59)</f>
        <v>543272.53</v>
      </c>
    </row>
    <row r="61" spans="1:10" ht="12.75">
      <c r="A61" s="1053" t="s">
        <v>101</v>
      </c>
      <c r="B61" s="1054"/>
      <c r="C61" s="1054"/>
      <c r="D61" s="1054"/>
      <c r="E61" s="1054"/>
      <c r="F61" s="1054"/>
      <c r="G61" s="1054"/>
      <c r="H61" s="1054"/>
      <c r="I61" s="1055"/>
      <c r="J61" s="898">
        <f>J55-J60</f>
        <v>-97700.65000000002</v>
      </c>
    </row>
    <row r="62" spans="1:10" ht="15" customHeight="1">
      <c r="A62" s="1052" t="s">
        <v>118</v>
      </c>
      <c r="B62" s="1052"/>
      <c r="C62" s="1052"/>
      <c r="D62" s="1052"/>
      <c r="E62" s="1052"/>
      <c r="F62" s="1052"/>
      <c r="G62" s="1052"/>
      <c r="H62" s="1052"/>
      <c r="I62" s="1052"/>
      <c r="J62" s="899">
        <f>C32</f>
        <v>10512.02</v>
      </c>
    </row>
    <row r="63" spans="1:10" ht="12.75">
      <c r="A63" s="1052" t="s">
        <v>211</v>
      </c>
      <c r="B63" s="1052"/>
      <c r="C63" s="1052"/>
      <c r="D63" s="1052"/>
      <c r="E63" s="1052"/>
      <c r="F63" s="1052"/>
      <c r="G63" s="1052"/>
      <c r="H63" s="1052"/>
      <c r="I63" s="1052"/>
      <c r="J63" s="901">
        <f>J47</f>
        <v>26631.109</v>
      </c>
    </row>
    <row r="64" spans="1:10" ht="12.75">
      <c r="A64" s="1052" t="s">
        <v>212</v>
      </c>
      <c r="B64" s="1052"/>
      <c r="C64" s="1052"/>
      <c r="D64" s="1052"/>
      <c r="E64" s="1052"/>
      <c r="F64" s="1052"/>
      <c r="G64" s="1052"/>
      <c r="H64" s="1052"/>
      <c r="I64" s="1052"/>
      <c r="J64" s="901">
        <v>10500</v>
      </c>
    </row>
  </sheetData>
  <sheetProtection/>
  <mergeCells count="31">
    <mergeCell ref="A61:I61"/>
    <mergeCell ref="A33:A34"/>
    <mergeCell ref="B33:C33"/>
    <mergeCell ref="F33:G33"/>
    <mergeCell ref="I33:J33"/>
    <mergeCell ref="A48:D55"/>
    <mergeCell ref="A56:D60"/>
    <mergeCell ref="E57:I57"/>
    <mergeCell ref="E60:I60"/>
    <mergeCell ref="A18:A19"/>
    <mergeCell ref="B18:C18"/>
    <mergeCell ref="D18:E18"/>
    <mergeCell ref="F18:G18"/>
    <mergeCell ref="H18:J18"/>
    <mergeCell ref="H19:I19"/>
    <mergeCell ref="D3:D4"/>
    <mergeCell ref="E3:E4"/>
    <mergeCell ref="F3:F4"/>
    <mergeCell ref="G3:G4"/>
    <mergeCell ref="H3:I3"/>
    <mergeCell ref="J3:J4"/>
    <mergeCell ref="A62:I62"/>
    <mergeCell ref="A63:I63"/>
    <mergeCell ref="A64:I64"/>
    <mergeCell ref="A1:J1"/>
    <mergeCell ref="A2:A4"/>
    <mergeCell ref="B2:C2"/>
    <mergeCell ref="F2:G2"/>
    <mergeCell ref="H2:J2"/>
    <mergeCell ref="B3:B4"/>
    <mergeCell ref="C3:C4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0">
      <selection activeCell="J16" sqref="J16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0.57421875" style="0" customWidth="1"/>
    <col min="4" max="4" width="11.140625" style="0" customWidth="1"/>
    <col min="5" max="5" width="10.28125" style="0" customWidth="1"/>
    <col min="6" max="6" width="11.00390625" style="0" customWidth="1"/>
    <col min="7" max="8" width="11.28125" style="0" customWidth="1"/>
    <col min="9" max="9" width="11.140625" style="0" customWidth="1"/>
    <col min="10" max="10" width="10.7109375" style="0" customWidth="1"/>
  </cols>
  <sheetData>
    <row r="1" spans="1:10" ht="18">
      <c r="A1" s="969" t="s">
        <v>215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0" ht="24.75">
      <c r="A2" s="974" t="s">
        <v>130</v>
      </c>
      <c r="B2" s="1002" t="s">
        <v>170</v>
      </c>
      <c r="C2" s="1003"/>
      <c r="D2" s="713" t="s">
        <v>155</v>
      </c>
      <c r="E2" s="873" t="s">
        <v>186</v>
      </c>
      <c r="F2" s="1020" t="s">
        <v>173</v>
      </c>
      <c r="G2" s="1021"/>
      <c r="H2" s="958" t="s">
        <v>165</v>
      </c>
      <c r="I2" s="959"/>
      <c r="J2" s="960"/>
    </row>
    <row r="3" spans="1:10" ht="12.75">
      <c r="A3" s="975"/>
      <c r="B3" s="963" t="s">
        <v>126</v>
      </c>
      <c r="C3" s="965" t="s">
        <v>127</v>
      </c>
      <c r="D3" s="967" t="s">
        <v>126</v>
      </c>
      <c r="E3" s="986" t="s">
        <v>126</v>
      </c>
      <c r="F3" s="1025" t="s">
        <v>126</v>
      </c>
      <c r="G3" s="1027" t="s">
        <v>127</v>
      </c>
      <c r="H3" s="961" t="s">
        <v>126</v>
      </c>
      <c r="I3" s="962"/>
      <c r="J3" s="992" t="s">
        <v>127</v>
      </c>
    </row>
    <row r="4" spans="1:10" ht="18.75" thickBot="1">
      <c r="A4" s="975"/>
      <c r="B4" s="1033"/>
      <c r="C4" s="1034"/>
      <c r="D4" s="1035"/>
      <c r="E4" s="1036"/>
      <c r="F4" s="1037"/>
      <c r="G4" s="1038"/>
      <c r="H4" s="741" t="s">
        <v>122</v>
      </c>
      <c r="I4" s="742" t="s">
        <v>128</v>
      </c>
      <c r="J4" s="1039"/>
    </row>
    <row r="5" spans="1:10" ht="12.75">
      <c r="A5" s="744" t="s">
        <v>138</v>
      </c>
      <c r="B5" s="745">
        <v>9.63</v>
      </c>
      <c r="C5" s="746">
        <v>23420.16</v>
      </c>
      <c r="D5" s="747"/>
      <c r="E5" s="748"/>
      <c r="F5" s="749"/>
      <c r="G5" s="750"/>
      <c r="H5" s="751">
        <v>1.96</v>
      </c>
      <c r="I5" s="752" t="s">
        <v>219</v>
      </c>
      <c r="J5" s="905">
        <v>3990.85</v>
      </c>
    </row>
    <row r="6" spans="1:10" ht="12.75">
      <c r="A6" s="648" t="s">
        <v>139</v>
      </c>
      <c r="B6" s="678">
        <v>8.76</v>
      </c>
      <c r="C6" s="679">
        <v>21304.32</v>
      </c>
      <c r="D6" s="715"/>
      <c r="E6" s="683" t="s">
        <v>220</v>
      </c>
      <c r="F6" s="723"/>
      <c r="G6" s="724"/>
      <c r="H6" s="692">
        <v>1.08</v>
      </c>
      <c r="I6" s="691"/>
      <c r="J6" s="719">
        <v>2199.04</v>
      </c>
    </row>
    <row r="7" spans="1:10" ht="13.5" thickBot="1">
      <c r="A7" s="754" t="s">
        <v>140</v>
      </c>
      <c r="B7" s="755">
        <v>14.19</v>
      </c>
      <c r="C7" s="756">
        <v>34510.08</v>
      </c>
      <c r="D7" s="757"/>
      <c r="E7" s="758"/>
      <c r="F7" s="759">
        <v>1.48</v>
      </c>
      <c r="G7" s="760">
        <v>8270</v>
      </c>
      <c r="H7" s="761">
        <v>2.52</v>
      </c>
      <c r="I7" s="762"/>
      <c r="J7" s="763">
        <v>5131.1</v>
      </c>
    </row>
    <row r="8" spans="1:10" ht="12.75">
      <c r="A8" s="744" t="s">
        <v>142</v>
      </c>
      <c r="B8" s="745">
        <v>9.63</v>
      </c>
      <c r="C8" s="746">
        <v>23420.16</v>
      </c>
      <c r="D8" s="747"/>
      <c r="E8" s="748"/>
      <c r="F8" s="749"/>
      <c r="G8" s="750"/>
      <c r="H8" s="751">
        <v>1.6</v>
      </c>
      <c r="I8" s="752" t="s">
        <v>224</v>
      </c>
      <c r="J8" s="764">
        <v>3257.84</v>
      </c>
    </row>
    <row r="9" spans="1:10" ht="12.75">
      <c r="A9" s="648" t="s">
        <v>141</v>
      </c>
      <c r="B9" s="678">
        <v>9.7</v>
      </c>
      <c r="C9" s="679">
        <v>23590.4</v>
      </c>
      <c r="D9" s="715"/>
      <c r="E9" s="683" t="s">
        <v>225</v>
      </c>
      <c r="F9" s="723">
        <v>1.126</v>
      </c>
      <c r="G9" s="724">
        <v>6868</v>
      </c>
      <c r="H9" s="692">
        <v>5.51</v>
      </c>
      <c r="I9" s="691"/>
      <c r="J9" s="707">
        <v>11219.19</v>
      </c>
    </row>
    <row r="10" spans="1:10" ht="13.5" thickBot="1">
      <c r="A10" s="754" t="s">
        <v>143</v>
      </c>
      <c r="B10" s="755">
        <v>10.12</v>
      </c>
      <c r="C10" s="756">
        <v>24611.84</v>
      </c>
      <c r="D10" s="757"/>
      <c r="E10" s="758"/>
      <c r="F10" s="759">
        <v>1.116</v>
      </c>
      <c r="G10" s="760">
        <v>3985.2</v>
      </c>
      <c r="H10" s="761">
        <v>2.48</v>
      </c>
      <c r="I10" s="762"/>
      <c r="J10" s="765">
        <v>5049.65</v>
      </c>
    </row>
    <row r="11" spans="1:10" ht="12.75">
      <c r="A11" s="744" t="s">
        <v>144</v>
      </c>
      <c r="B11" s="745">
        <v>8.72</v>
      </c>
      <c r="C11" s="746">
        <v>21207.04</v>
      </c>
      <c r="D11" s="747"/>
      <c r="E11" s="748"/>
      <c r="F11" s="749"/>
      <c r="G11" s="750"/>
      <c r="H11" s="766">
        <v>4</v>
      </c>
      <c r="I11" s="752" t="s">
        <v>233</v>
      </c>
      <c r="J11" s="764">
        <v>8144.6</v>
      </c>
    </row>
    <row r="12" spans="1:10" ht="12.75">
      <c r="A12" s="648" t="s">
        <v>145</v>
      </c>
      <c r="B12" s="678">
        <v>13.69</v>
      </c>
      <c r="C12" s="679">
        <v>33294.08</v>
      </c>
      <c r="D12" s="715"/>
      <c r="E12" s="683" t="s">
        <v>234</v>
      </c>
      <c r="F12" s="723">
        <v>1.837</v>
      </c>
      <c r="G12" s="724">
        <v>6050.4</v>
      </c>
      <c r="H12" s="692">
        <v>3.78</v>
      </c>
      <c r="I12" s="691"/>
      <c r="J12" s="707">
        <v>4194.47</v>
      </c>
    </row>
    <row r="13" spans="1:10" ht="13.5" thickBot="1">
      <c r="A13" s="754" t="s">
        <v>146</v>
      </c>
      <c r="B13" s="755">
        <v>9.28</v>
      </c>
      <c r="C13" s="756">
        <v>22568.96</v>
      </c>
      <c r="D13" s="757"/>
      <c r="E13" s="758"/>
      <c r="F13" s="759"/>
      <c r="G13" s="760"/>
      <c r="H13" s="761">
        <v>3.46</v>
      </c>
      <c r="I13" s="762"/>
      <c r="J13" s="765">
        <v>7045.08</v>
      </c>
    </row>
    <row r="14" spans="1:10" ht="12.75">
      <c r="A14" s="744" t="s">
        <v>147</v>
      </c>
      <c r="B14" s="745">
        <v>9.28</v>
      </c>
      <c r="C14" s="746">
        <v>22568.96</v>
      </c>
      <c r="D14" s="747"/>
      <c r="E14" s="748"/>
      <c r="F14" s="749">
        <v>1.127</v>
      </c>
      <c r="G14" s="750">
        <v>5296.9</v>
      </c>
      <c r="H14" s="751">
        <v>4.54</v>
      </c>
      <c r="I14" s="752" t="s">
        <v>235</v>
      </c>
      <c r="J14" s="764">
        <v>9244.12</v>
      </c>
    </row>
    <row r="15" spans="1:10" ht="12.75">
      <c r="A15" s="648" t="s">
        <v>148</v>
      </c>
      <c r="B15" s="678">
        <v>9.7</v>
      </c>
      <c r="C15" s="679">
        <v>7956.19</v>
      </c>
      <c r="D15" s="715"/>
      <c r="E15" s="683" t="s">
        <v>225</v>
      </c>
      <c r="F15" s="723">
        <v>1.326</v>
      </c>
      <c r="G15" s="724">
        <v>6025.6</v>
      </c>
      <c r="H15" s="692">
        <v>2.7</v>
      </c>
      <c r="I15" s="695" t="s">
        <v>204</v>
      </c>
      <c r="J15" s="707">
        <v>5497.6</v>
      </c>
    </row>
    <row r="16" spans="1:10" ht="13.5" thickBot="1">
      <c r="A16" s="754" t="s">
        <v>149</v>
      </c>
      <c r="B16" s="755"/>
      <c r="C16" s="756"/>
      <c r="D16" s="757"/>
      <c r="E16" s="758"/>
      <c r="F16" s="759"/>
      <c r="G16" s="760"/>
      <c r="H16" s="761">
        <v>0.88</v>
      </c>
      <c r="I16" s="775" t="s">
        <v>236</v>
      </c>
      <c r="J16" s="765"/>
    </row>
    <row r="17" spans="1:10" ht="12.75">
      <c r="A17" s="767" t="s">
        <v>150</v>
      </c>
      <c r="B17" s="768">
        <f aca="true" t="shared" si="0" ref="B17:J17">SUM(B5:B16)</f>
        <v>112.7</v>
      </c>
      <c r="C17" s="769">
        <f t="shared" si="0"/>
        <v>258452.19</v>
      </c>
      <c r="D17" s="770">
        <f t="shared" si="0"/>
        <v>0</v>
      </c>
      <c r="E17" s="771"/>
      <c r="F17" s="772">
        <f t="shared" si="0"/>
        <v>8.012</v>
      </c>
      <c r="G17" s="773">
        <f t="shared" si="0"/>
        <v>36496.1</v>
      </c>
      <c r="H17" s="690">
        <f t="shared" si="0"/>
        <v>34.510000000000005</v>
      </c>
      <c r="I17" s="743">
        <f t="shared" si="0"/>
        <v>0</v>
      </c>
      <c r="J17" s="774">
        <f t="shared" si="0"/>
        <v>64973.54</v>
      </c>
    </row>
    <row r="18" spans="1:10" ht="12.75">
      <c r="A18" s="974" t="s">
        <v>130</v>
      </c>
      <c r="B18" s="1000" t="s">
        <v>175</v>
      </c>
      <c r="C18" s="1001"/>
      <c r="D18" s="954" t="s">
        <v>223</v>
      </c>
      <c r="E18" s="955"/>
      <c r="F18" s="985" t="s">
        <v>181</v>
      </c>
      <c r="G18" s="985"/>
      <c r="H18" s="924" t="s">
        <v>231</v>
      </c>
      <c r="I18" s="1066" t="s">
        <v>232</v>
      </c>
      <c r="J18" s="957"/>
    </row>
    <row r="19" spans="1:10" ht="13.5" thickBot="1">
      <c r="A19" s="975"/>
      <c r="B19" s="776" t="s">
        <v>126</v>
      </c>
      <c r="C19" s="777" t="s">
        <v>127</v>
      </c>
      <c r="D19" s="778" t="s">
        <v>126</v>
      </c>
      <c r="E19" s="779" t="s">
        <v>127</v>
      </c>
      <c r="F19" s="780" t="s">
        <v>126</v>
      </c>
      <c r="G19" s="780" t="s">
        <v>127</v>
      </c>
      <c r="H19" s="925" t="s">
        <v>127</v>
      </c>
      <c r="I19" s="922" t="s">
        <v>136</v>
      </c>
      <c r="J19" s="781" t="s">
        <v>137</v>
      </c>
    </row>
    <row r="20" spans="1:10" ht="12.75">
      <c r="A20" s="744" t="s">
        <v>138</v>
      </c>
      <c r="B20" s="782"/>
      <c r="C20" s="783"/>
      <c r="D20" s="891">
        <v>0</v>
      </c>
      <c r="E20" s="916">
        <v>0</v>
      </c>
      <c r="F20" s="786">
        <v>1.338</v>
      </c>
      <c r="G20" s="917">
        <v>0</v>
      </c>
      <c r="H20" s="926"/>
      <c r="I20" s="1060" t="s">
        <v>227</v>
      </c>
      <c r="J20" s="790"/>
    </row>
    <row r="21" spans="1:10" ht="12.75">
      <c r="A21" s="648" t="s">
        <v>139</v>
      </c>
      <c r="B21" s="676"/>
      <c r="C21" s="677"/>
      <c r="D21" s="892">
        <v>0.37</v>
      </c>
      <c r="E21" s="556">
        <v>345</v>
      </c>
      <c r="F21" s="606">
        <v>1.291</v>
      </c>
      <c r="G21" s="918">
        <v>0</v>
      </c>
      <c r="H21" s="927"/>
      <c r="I21" s="1061"/>
      <c r="J21" s="650">
        <v>44786.94</v>
      </c>
    </row>
    <row r="22" spans="1:10" ht="13.5" thickBot="1">
      <c r="A22" s="754" t="s">
        <v>140</v>
      </c>
      <c r="B22" s="791">
        <v>1</v>
      </c>
      <c r="C22" s="792">
        <v>4113.05</v>
      </c>
      <c r="D22" s="893">
        <v>0.644</v>
      </c>
      <c r="E22" s="794">
        <v>460</v>
      </c>
      <c r="F22" s="795">
        <v>0.954</v>
      </c>
      <c r="G22" s="919">
        <v>0</v>
      </c>
      <c r="H22" s="928"/>
      <c r="I22" s="1062"/>
      <c r="J22" s="799"/>
    </row>
    <row r="23" spans="1:10" ht="12.75">
      <c r="A23" s="744" t="s">
        <v>142</v>
      </c>
      <c r="B23" s="782"/>
      <c r="C23" s="783"/>
      <c r="D23" s="894">
        <v>0.417</v>
      </c>
      <c r="E23" s="800">
        <v>345</v>
      </c>
      <c r="F23" s="786">
        <v>1.066</v>
      </c>
      <c r="G23" s="917">
        <v>0</v>
      </c>
      <c r="H23" s="926">
        <v>24563</v>
      </c>
      <c r="I23" s="1063" t="s">
        <v>228</v>
      </c>
      <c r="J23" s="803"/>
    </row>
    <row r="24" spans="1:10" ht="12.75">
      <c r="A24" s="648" t="s">
        <v>141</v>
      </c>
      <c r="B24" s="676"/>
      <c r="C24" s="677"/>
      <c r="D24" s="895">
        <v>0</v>
      </c>
      <c r="E24" s="557">
        <v>0</v>
      </c>
      <c r="F24" s="605">
        <v>1.08</v>
      </c>
      <c r="G24" s="920">
        <v>0</v>
      </c>
      <c r="H24" s="927"/>
      <c r="I24" s="1064"/>
      <c r="J24" s="651">
        <v>99185.52</v>
      </c>
    </row>
    <row r="25" spans="1:10" ht="13.5" thickBot="1">
      <c r="A25" s="754" t="s">
        <v>143</v>
      </c>
      <c r="B25" s="791"/>
      <c r="C25" s="792"/>
      <c r="D25" s="896">
        <v>0.929</v>
      </c>
      <c r="E25" s="794">
        <v>575</v>
      </c>
      <c r="F25" s="795">
        <v>1.622</v>
      </c>
      <c r="G25" s="921">
        <v>0</v>
      </c>
      <c r="H25" s="928"/>
      <c r="I25" s="1065"/>
      <c r="J25" s="806"/>
    </row>
    <row r="26" spans="1:10" ht="12.75">
      <c r="A26" s="744" t="s">
        <v>144</v>
      </c>
      <c r="B26" s="782"/>
      <c r="C26" s="783"/>
      <c r="D26" s="894">
        <v>0.888</v>
      </c>
      <c r="E26" s="800">
        <v>345</v>
      </c>
      <c r="F26" s="786">
        <v>1.434</v>
      </c>
      <c r="G26" s="917">
        <v>0</v>
      </c>
      <c r="H26" s="926"/>
      <c r="I26" s="1060" t="s">
        <v>229</v>
      </c>
      <c r="J26" s="807"/>
    </row>
    <row r="27" spans="1:10" ht="12.75">
      <c r="A27" s="648" t="s">
        <v>145</v>
      </c>
      <c r="B27" s="676"/>
      <c r="C27" s="677"/>
      <c r="D27" s="895">
        <v>0.528</v>
      </c>
      <c r="E27" s="557">
        <v>230</v>
      </c>
      <c r="F27" s="605">
        <v>1.756</v>
      </c>
      <c r="G27" s="720">
        <v>0</v>
      </c>
      <c r="H27" s="927"/>
      <c r="I27" s="1061"/>
      <c r="J27" s="651">
        <v>90391.24</v>
      </c>
    </row>
    <row r="28" spans="1:10" ht="13.5" thickBot="1">
      <c r="A28" s="754" t="s">
        <v>146</v>
      </c>
      <c r="B28" s="791"/>
      <c r="C28" s="792"/>
      <c r="D28" s="896">
        <v>0.309</v>
      </c>
      <c r="E28" s="794">
        <v>345</v>
      </c>
      <c r="F28" s="795">
        <v>1.435</v>
      </c>
      <c r="G28" s="804">
        <v>0</v>
      </c>
      <c r="H28" s="928"/>
      <c r="I28" s="1062"/>
      <c r="J28" s="806"/>
    </row>
    <row r="29" spans="1:10" ht="12.75">
      <c r="A29" s="744" t="s">
        <v>147</v>
      </c>
      <c r="B29" s="782">
        <v>1.14</v>
      </c>
      <c r="C29" s="783">
        <v>4437</v>
      </c>
      <c r="D29" s="894">
        <v>0.39</v>
      </c>
      <c r="E29" s="800">
        <v>345</v>
      </c>
      <c r="F29" s="816">
        <v>0.981</v>
      </c>
      <c r="G29" s="817">
        <v>0</v>
      </c>
      <c r="H29" s="926"/>
      <c r="I29" s="1060" t="s">
        <v>230</v>
      </c>
      <c r="J29" s="807"/>
    </row>
    <row r="30" spans="1:10" ht="12.75">
      <c r="A30" s="648" t="s">
        <v>148</v>
      </c>
      <c r="B30" s="676"/>
      <c r="C30" s="677"/>
      <c r="D30" s="895">
        <v>0.227</v>
      </c>
      <c r="E30" s="556">
        <v>345</v>
      </c>
      <c r="F30" s="605">
        <v>1.647</v>
      </c>
      <c r="G30" s="720">
        <v>0</v>
      </c>
      <c r="H30" s="927"/>
      <c r="I30" s="1061"/>
      <c r="J30" s="651"/>
    </row>
    <row r="31" spans="1:10" ht="13.5" thickBot="1">
      <c r="A31" s="754" t="s">
        <v>149</v>
      </c>
      <c r="B31" s="791"/>
      <c r="C31" s="792"/>
      <c r="D31" s="896"/>
      <c r="E31" s="794"/>
      <c r="F31" s="795">
        <v>0.609</v>
      </c>
      <c r="G31" s="804">
        <v>0</v>
      </c>
      <c r="H31" s="928"/>
      <c r="I31" s="1062"/>
      <c r="J31" s="806"/>
    </row>
    <row r="32" spans="1:10" ht="12.75">
      <c r="A32" s="767" t="s">
        <v>150</v>
      </c>
      <c r="B32" s="808"/>
      <c r="C32" s="809">
        <f aca="true" t="shared" si="1" ref="C32:H32">SUM(C20:C31)</f>
        <v>8550.05</v>
      </c>
      <c r="D32" s="897">
        <f t="shared" si="1"/>
        <v>4.702</v>
      </c>
      <c r="E32" s="811">
        <f t="shared" si="1"/>
        <v>3335</v>
      </c>
      <c r="F32" s="812">
        <f t="shared" si="1"/>
        <v>15.213000000000001</v>
      </c>
      <c r="G32" s="813">
        <f t="shared" si="1"/>
        <v>0</v>
      </c>
      <c r="H32" s="929">
        <f t="shared" si="1"/>
        <v>24563</v>
      </c>
      <c r="I32" s="923" t="s">
        <v>150</v>
      </c>
      <c r="J32" s="815">
        <f>SUM(J21:J31)</f>
        <v>234363.7</v>
      </c>
    </row>
    <row r="33" spans="1:10" ht="30" customHeight="1">
      <c r="A33" s="972" t="s">
        <v>130</v>
      </c>
      <c r="B33" s="1032" t="s">
        <v>221</v>
      </c>
      <c r="C33" s="1032"/>
      <c r="D33" s="1058" t="s">
        <v>222</v>
      </c>
      <c r="E33" s="1059"/>
      <c r="F33" s="1056" t="s">
        <v>179</v>
      </c>
      <c r="G33" s="1057"/>
      <c r="H33" s="638" t="s">
        <v>117</v>
      </c>
      <c r="I33" s="952" t="s">
        <v>185</v>
      </c>
      <c r="J33" s="953"/>
    </row>
    <row r="34" spans="1:10" ht="13.5" thickBot="1">
      <c r="A34" s="1042"/>
      <c r="B34" s="818" t="s">
        <v>126</v>
      </c>
      <c r="C34" s="819" t="s">
        <v>127</v>
      </c>
      <c r="D34" s="906" t="s">
        <v>126</v>
      </c>
      <c r="E34" s="907" t="s">
        <v>127</v>
      </c>
      <c r="F34" s="930" t="s">
        <v>126</v>
      </c>
      <c r="G34" s="931" t="s">
        <v>127</v>
      </c>
      <c r="H34" s="824" t="s">
        <v>127</v>
      </c>
      <c r="I34" s="825" t="s">
        <v>126</v>
      </c>
      <c r="J34" s="826" t="s">
        <v>127</v>
      </c>
    </row>
    <row r="35" spans="1:10" ht="12.75">
      <c r="A35" s="744" t="s">
        <v>138</v>
      </c>
      <c r="B35" s="827">
        <v>0</v>
      </c>
      <c r="C35" s="828">
        <v>0</v>
      </c>
      <c r="D35" s="908">
        <v>0</v>
      </c>
      <c r="E35" s="912">
        <v>0</v>
      </c>
      <c r="F35" s="932">
        <v>1.086</v>
      </c>
      <c r="G35" s="933">
        <v>1725</v>
      </c>
      <c r="H35" s="833"/>
      <c r="I35" s="834">
        <v>0.87</v>
      </c>
      <c r="J35" s="872">
        <v>2300.15</v>
      </c>
    </row>
    <row r="36" spans="1:10" ht="12.75">
      <c r="A36" s="648" t="s">
        <v>139</v>
      </c>
      <c r="B36" s="600">
        <v>0.102</v>
      </c>
      <c r="C36" s="604">
        <v>1883</v>
      </c>
      <c r="D36" s="909">
        <v>0.415</v>
      </c>
      <c r="E36" s="913">
        <v>345</v>
      </c>
      <c r="F36" s="934">
        <v>0.887</v>
      </c>
      <c r="G36" s="935">
        <v>12034</v>
      </c>
      <c r="H36" s="641"/>
      <c r="I36" s="644">
        <v>0.77</v>
      </c>
      <c r="J36" s="876">
        <v>2035.76</v>
      </c>
    </row>
    <row r="37" spans="1:10" ht="13.5" thickBot="1">
      <c r="A37" s="754" t="s">
        <v>140</v>
      </c>
      <c r="B37" s="836">
        <v>0.12</v>
      </c>
      <c r="C37" s="837">
        <v>1941.2</v>
      </c>
      <c r="D37" s="910">
        <v>1.028</v>
      </c>
      <c r="E37" s="914">
        <v>575</v>
      </c>
      <c r="F37" s="936">
        <v>0.978</v>
      </c>
      <c r="G37" s="937">
        <v>1725</v>
      </c>
      <c r="H37" s="842"/>
      <c r="I37" s="843">
        <v>1.23</v>
      </c>
      <c r="J37" s="878">
        <v>3251.94</v>
      </c>
    </row>
    <row r="38" spans="1:10" ht="12.75">
      <c r="A38" s="744" t="s">
        <v>142</v>
      </c>
      <c r="B38" s="827">
        <v>0.13</v>
      </c>
      <c r="C38" s="828">
        <v>1973.4</v>
      </c>
      <c r="D38" s="908">
        <v>0.57</v>
      </c>
      <c r="E38" s="912">
        <v>345</v>
      </c>
      <c r="F38" s="932">
        <v>1.418</v>
      </c>
      <c r="G38" s="933">
        <v>1725</v>
      </c>
      <c r="H38" s="833">
        <v>15985.47</v>
      </c>
      <c r="I38" s="834">
        <v>0.87</v>
      </c>
      <c r="J38" s="872">
        <v>2300.15</v>
      </c>
    </row>
    <row r="39" spans="1:10" ht="12.75">
      <c r="A39" s="648" t="s">
        <v>141</v>
      </c>
      <c r="B39" s="600">
        <v>0.22</v>
      </c>
      <c r="C39" s="604">
        <v>2263</v>
      </c>
      <c r="D39" s="909">
        <v>0</v>
      </c>
      <c r="E39" s="913">
        <v>0</v>
      </c>
      <c r="F39" s="934">
        <v>2.233</v>
      </c>
      <c r="G39" s="938">
        <v>1725</v>
      </c>
      <c r="H39" s="641"/>
      <c r="I39" s="644">
        <v>0.88</v>
      </c>
      <c r="J39" s="876">
        <v>2326.59</v>
      </c>
    </row>
    <row r="40" spans="1:10" ht="13.5" thickBot="1">
      <c r="A40" s="754" t="s">
        <v>143</v>
      </c>
      <c r="B40" s="836">
        <v>0.18</v>
      </c>
      <c r="C40" s="837">
        <v>2134</v>
      </c>
      <c r="D40" s="910">
        <v>1.282</v>
      </c>
      <c r="E40" s="914">
        <v>575</v>
      </c>
      <c r="F40" s="936">
        <v>1.439</v>
      </c>
      <c r="G40" s="939">
        <v>1725</v>
      </c>
      <c r="H40" s="846"/>
      <c r="I40" s="843">
        <v>0.91</v>
      </c>
      <c r="J40" s="878">
        <v>2405.9</v>
      </c>
    </row>
    <row r="41" spans="1:10" ht="12.75">
      <c r="A41" s="744" t="s">
        <v>144</v>
      </c>
      <c r="B41" s="827">
        <v>0.2</v>
      </c>
      <c r="C41" s="828">
        <v>2199</v>
      </c>
      <c r="D41" s="908">
        <v>0.908</v>
      </c>
      <c r="E41" s="912">
        <v>345</v>
      </c>
      <c r="F41" s="932">
        <v>1.249</v>
      </c>
      <c r="G41" s="933">
        <v>12034</v>
      </c>
      <c r="H41" s="833"/>
      <c r="I41" s="834">
        <v>0.77</v>
      </c>
      <c r="J41" s="872">
        <v>2035.76</v>
      </c>
    </row>
    <row r="42" spans="1:10" ht="12.75">
      <c r="A42" s="648" t="s">
        <v>145</v>
      </c>
      <c r="B42" s="600">
        <v>0.26</v>
      </c>
      <c r="C42" s="604">
        <v>2392</v>
      </c>
      <c r="D42" s="909">
        <v>0.617</v>
      </c>
      <c r="E42" s="913">
        <v>230</v>
      </c>
      <c r="F42" s="934">
        <v>1.083</v>
      </c>
      <c r="G42" s="938">
        <v>1725</v>
      </c>
      <c r="H42" s="641"/>
      <c r="I42" s="644">
        <v>1.19</v>
      </c>
      <c r="J42" s="876">
        <v>3146.18</v>
      </c>
    </row>
    <row r="43" spans="1:10" ht="13.5" thickBot="1">
      <c r="A43" s="754" t="s">
        <v>146</v>
      </c>
      <c r="B43" s="836">
        <v>0.18</v>
      </c>
      <c r="C43" s="837">
        <v>2134</v>
      </c>
      <c r="D43" s="910">
        <v>0.902</v>
      </c>
      <c r="E43" s="914">
        <v>345</v>
      </c>
      <c r="F43" s="936">
        <v>1.388</v>
      </c>
      <c r="G43" s="939">
        <v>1725</v>
      </c>
      <c r="H43" s="842"/>
      <c r="I43" s="843">
        <v>0.86</v>
      </c>
      <c r="J43" s="878">
        <v>2273.71</v>
      </c>
    </row>
    <row r="44" spans="1:10" ht="12.75">
      <c r="A44" s="744" t="s">
        <v>147</v>
      </c>
      <c r="B44" s="827">
        <v>0.18</v>
      </c>
      <c r="C44" s="828">
        <v>2134</v>
      </c>
      <c r="D44" s="908">
        <v>0.431</v>
      </c>
      <c r="E44" s="912">
        <v>345</v>
      </c>
      <c r="F44" s="932">
        <v>1.267</v>
      </c>
      <c r="G44" s="933">
        <v>10648.75</v>
      </c>
      <c r="H44" s="833">
        <v>14044.72</v>
      </c>
      <c r="I44" s="834">
        <v>0.86</v>
      </c>
      <c r="J44" s="872">
        <v>2273.711</v>
      </c>
    </row>
    <row r="45" spans="1:10" ht="12.75">
      <c r="A45" s="648" t="s">
        <v>148</v>
      </c>
      <c r="B45" s="600">
        <v>0.38</v>
      </c>
      <c r="C45" s="604">
        <v>4333.2</v>
      </c>
      <c r="D45" s="909">
        <v>0.473</v>
      </c>
      <c r="E45" s="913">
        <v>345</v>
      </c>
      <c r="F45" s="940">
        <v>1.887</v>
      </c>
      <c r="G45" s="938">
        <v>1725</v>
      </c>
      <c r="H45" s="641"/>
      <c r="I45" s="644">
        <v>0.88</v>
      </c>
      <c r="J45" s="885">
        <v>2326.59</v>
      </c>
    </row>
    <row r="46" spans="1:10" ht="13.5" thickBot="1">
      <c r="A46" s="754" t="s">
        <v>149</v>
      </c>
      <c r="B46" s="836"/>
      <c r="C46" s="837"/>
      <c r="D46" s="910"/>
      <c r="E46" s="914"/>
      <c r="F46" s="941"/>
      <c r="G46" s="939"/>
      <c r="H46" s="842"/>
      <c r="I46" s="843"/>
      <c r="J46" s="877"/>
    </row>
    <row r="47" spans="1:10" ht="12.75">
      <c r="A47" s="767" t="s">
        <v>150</v>
      </c>
      <c r="B47" s="847">
        <f aca="true" t="shared" si="2" ref="B47:J47">SUM(B35:B46)</f>
        <v>1.952</v>
      </c>
      <c r="C47" s="848">
        <f t="shared" si="2"/>
        <v>23386.8</v>
      </c>
      <c r="D47" s="911">
        <f t="shared" si="2"/>
        <v>6.626</v>
      </c>
      <c r="E47" s="915">
        <f t="shared" si="2"/>
        <v>3450</v>
      </c>
      <c r="F47" s="942">
        <f t="shared" si="2"/>
        <v>14.915000000000001</v>
      </c>
      <c r="G47" s="943">
        <f t="shared" si="2"/>
        <v>48516.75</v>
      </c>
      <c r="H47" s="852">
        <f t="shared" si="2"/>
        <v>30030.19</v>
      </c>
      <c r="I47" s="853">
        <f t="shared" si="2"/>
        <v>10.09</v>
      </c>
      <c r="J47" s="900">
        <f t="shared" si="2"/>
        <v>26676.441</v>
      </c>
    </row>
    <row r="48" spans="1:10" ht="12.75">
      <c r="A48" s="1006" t="s">
        <v>133</v>
      </c>
      <c r="B48" s="1007"/>
      <c r="C48" s="1007"/>
      <c r="D48" s="1008"/>
      <c r="E48" s="667" t="s">
        <v>213</v>
      </c>
      <c r="F48" s="667"/>
      <c r="G48" s="667"/>
      <c r="H48" s="667"/>
      <c r="I48" s="668"/>
      <c r="J48" s="669">
        <f>C17+E17</f>
        <v>258452.19</v>
      </c>
    </row>
    <row r="49" spans="1:10" ht="12.75">
      <c r="A49" s="1009"/>
      <c r="B49" s="1010"/>
      <c r="C49" s="1010"/>
      <c r="D49" s="1011"/>
      <c r="E49" s="667" t="s">
        <v>105</v>
      </c>
      <c r="F49" s="667"/>
      <c r="G49" s="667"/>
      <c r="H49" s="667"/>
      <c r="I49" s="668"/>
      <c r="J49" s="669">
        <f>J17</f>
        <v>64973.54</v>
      </c>
    </row>
    <row r="50" spans="1:10" ht="12.75">
      <c r="A50" s="1009"/>
      <c r="B50" s="1010"/>
      <c r="C50" s="1010"/>
      <c r="D50" s="1011"/>
      <c r="E50" s="667" t="s">
        <v>226</v>
      </c>
      <c r="F50" s="667"/>
      <c r="G50" s="667"/>
      <c r="H50" s="667"/>
      <c r="I50" s="668"/>
      <c r="J50" s="670">
        <f>E32+E47</f>
        <v>6785</v>
      </c>
    </row>
    <row r="51" spans="1:10" ht="12.75">
      <c r="A51" s="1009"/>
      <c r="B51" s="1010"/>
      <c r="C51" s="1010"/>
      <c r="D51" s="1011"/>
      <c r="E51" s="667" t="s">
        <v>108</v>
      </c>
      <c r="F51" s="667"/>
      <c r="G51" s="667"/>
      <c r="H51" s="667"/>
      <c r="I51" s="668"/>
      <c r="J51" s="669">
        <f>C47</f>
        <v>23386.8</v>
      </c>
    </row>
    <row r="52" spans="1:10" ht="12.75">
      <c r="A52" s="1009"/>
      <c r="B52" s="1010"/>
      <c r="C52" s="1010"/>
      <c r="D52" s="1011"/>
      <c r="E52" s="667" t="s">
        <v>195</v>
      </c>
      <c r="F52" s="667"/>
      <c r="G52" s="667"/>
      <c r="H52" s="667"/>
      <c r="I52" s="668"/>
      <c r="J52" s="669">
        <f>H47</f>
        <v>30030.19</v>
      </c>
    </row>
    <row r="53" spans="1:10" ht="12.75">
      <c r="A53" s="1009"/>
      <c r="B53" s="1010"/>
      <c r="C53" s="1010"/>
      <c r="D53" s="1011"/>
      <c r="E53" s="667" t="s">
        <v>180</v>
      </c>
      <c r="F53" s="667"/>
      <c r="G53" s="667"/>
      <c r="H53" s="667"/>
      <c r="I53" s="668"/>
      <c r="J53" s="671">
        <f>G47</f>
        <v>48516.75</v>
      </c>
    </row>
    <row r="54" spans="1:10" ht="12.75">
      <c r="A54" s="1009"/>
      <c r="B54" s="1010"/>
      <c r="C54" s="1010"/>
      <c r="D54" s="1011"/>
      <c r="E54" s="667" t="s">
        <v>231</v>
      </c>
      <c r="F54" s="667"/>
      <c r="G54" s="667"/>
      <c r="H54" s="667"/>
      <c r="I54" s="668"/>
      <c r="J54" s="671">
        <f>H32</f>
        <v>24563</v>
      </c>
    </row>
    <row r="55" spans="1:10" ht="12.75">
      <c r="A55" s="1012"/>
      <c r="B55" s="1013"/>
      <c r="C55" s="1013"/>
      <c r="D55" s="1014"/>
      <c r="E55" s="672" t="s">
        <v>112</v>
      </c>
      <c r="F55" s="672"/>
      <c r="G55" s="672"/>
      <c r="H55" s="672"/>
      <c r="I55" s="673"/>
      <c r="J55" s="674">
        <f>SUM(J48:J54)</f>
        <v>456707.47</v>
      </c>
    </row>
    <row r="56" spans="1:10" ht="12.75">
      <c r="A56" s="977" t="s">
        <v>134</v>
      </c>
      <c r="B56" s="978"/>
      <c r="C56" s="978"/>
      <c r="D56" s="979"/>
      <c r="E56" s="902" t="s">
        <v>113</v>
      </c>
      <c r="F56" s="902"/>
      <c r="G56" s="902"/>
      <c r="H56" s="902"/>
      <c r="I56" s="903"/>
      <c r="J56" s="665">
        <v>354088</v>
      </c>
    </row>
    <row r="57" spans="1:10" ht="12.75">
      <c r="A57" s="977"/>
      <c r="B57" s="978"/>
      <c r="C57" s="978"/>
      <c r="D57" s="979"/>
      <c r="E57" s="1019" t="s">
        <v>115</v>
      </c>
      <c r="F57" s="1019"/>
      <c r="G57" s="1019"/>
      <c r="H57" s="1019"/>
      <c r="I57" s="1019"/>
      <c r="J57" s="717">
        <f>J32</f>
        <v>234363.7</v>
      </c>
    </row>
    <row r="58" spans="1:10" ht="12.75">
      <c r="A58" s="977"/>
      <c r="B58" s="978"/>
      <c r="C58" s="978"/>
      <c r="D58" s="979"/>
      <c r="E58" s="874" t="s">
        <v>210</v>
      </c>
      <c r="F58" s="874"/>
      <c r="G58" s="874"/>
      <c r="H58" s="874"/>
      <c r="I58" s="875"/>
      <c r="J58" s="666">
        <f>G32</f>
        <v>0</v>
      </c>
    </row>
    <row r="59" spans="1:10" ht="12.75">
      <c r="A59" s="977"/>
      <c r="B59" s="978"/>
      <c r="C59" s="978"/>
      <c r="D59" s="979"/>
      <c r="E59" s="874" t="s">
        <v>209</v>
      </c>
      <c r="F59" s="874"/>
      <c r="G59" s="874"/>
      <c r="H59" s="874"/>
      <c r="I59" s="875"/>
      <c r="J59" s="666">
        <f>G17</f>
        <v>36496.1</v>
      </c>
    </row>
    <row r="60" spans="1:10" ht="12.75">
      <c r="A60" s="980"/>
      <c r="B60" s="981"/>
      <c r="C60" s="981"/>
      <c r="D60" s="982"/>
      <c r="E60" s="983" t="s">
        <v>156</v>
      </c>
      <c r="F60" s="983"/>
      <c r="G60" s="983"/>
      <c r="H60" s="983"/>
      <c r="I60" s="984"/>
      <c r="J60" s="716">
        <f>SUM(J56:J59)</f>
        <v>624947.7999999999</v>
      </c>
    </row>
    <row r="61" spans="1:10" ht="12.75">
      <c r="A61" s="1053" t="s">
        <v>101</v>
      </c>
      <c r="B61" s="1054"/>
      <c r="C61" s="1054"/>
      <c r="D61" s="1054"/>
      <c r="E61" s="1054"/>
      <c r="F61" s="1054"/>
      <c r="G61" s="1054"/>
      <c r="H61" s="1054"/>
      <c r="I61" s="1055"/>
      <c r="J61" s="898">
        <f>J55-J60</f>
        <v>-168240.32999999996</v>
      </c>
    </row>
    <row r="62" spans="1:10" ht="12.75">
      <c r="A62" s="1052" t="s">
        <v>118</v>
      </c>
      <c r="B62" s="1052"/>
      <c r="C62" s="1052"/>
      <c r="D62" s="1052"/>
      <c r="E62" s="1052"/>
      <c r="F62" s="1052"/>
      <c r="G62" s="1052"/>
      <c r="H62" s="1052"/>
      <c r="I62" s="1052"/>
      <c r="J62" s="899">
        <f>C32</f>
        <v>8550.05</v>
      </c>
    </row>
    <row r="63" spans="1:10" ht="12.75">
      <c r="A63" s="1052" t="s">
        <v>211</v>
      </c>
      <c r="B63" s="1052"/>
      <c r="C63" s="1052"/>
      <c r="D63" s="1052"/>
      <c r="E63" s="1052"/>
      <c r="F63" s="1052"/>
      <c r="G63" s="1052"/>
      <c r="H63" s="1052"/>
      <c r="I63" s="1052"/>
      <c r="J63" s="901">
        <f>J47</f>
        <v>26676.441</v>
      </c>
    </row>
    <row r="64" spans="1:10" ht="12.75">
      <c r="A64" s="1052" t="s">
        <v>212</v>
      </c>
      <c r="B64" s="1052"/>
      <c r="C64" s="1052"/>
      <c r="D64" s="1052"/>
      <c r="E64" s="1052"/>
      <c r="F64" s="1052"/>
      <c r="G64" s="1052"/>
      <c r="H64" s="1052"/>
      <c r="I64" s="1052"/>
      <c r="J64" s="901">
        <v>13000</v>
      </c>
    </row>
  </sheetData>
  <sheetProtection/>
  <mergeCells count="35">
    <mergeCell ref="J3:J4"/>
    <mergeCell ref="F3:F4"/>
    <mergeCell ref="B3:B4"/>
    <mergeCell ref="C3:C4"/>
    <mergeCell ref="D3:D4"/>
    <mergeCell ref="E3:E4"/>
    <mergeCell ref="G3:G4"/>
    <mergeCell ref="H3:I3"/>
    <mergeCell ref="A1:J1"/>
    <mergeCell ref="A2:A4"/>
    <mergeCell ref="B2:C2"/>
    <mergeCell ref="F2:G2"/>
    <mergeCell ref="H2:J2"/>
    <mergeCell ref="A18:A19"/>
    <mergeCell ref="B18:C18"/>
    <mergeCell ref="D18:E18"/>
    <mergeCell ref="F18:G18"/>
    <mergeCell ref="I18:J18"/>
    <mergeCell ref="A61:I61"/>
    <mergeCell ref="E57:I57"/>
    <mergeCell ref="E60:I60"/>
    <mergeCell ref="I20:I22"/>
    <mergeCell ref="I23:I25"/>
    <mergeCell ref="I26:I28"/>
    <mergeCell ref="I29:I31"/>
    <mergeCell ref="A62:I62"/>
    <mergeCell ref="A63:I63"/>
    <mergeCell ref="A64:I64"/>
    <mergeCell ref="A33:A34"/>
    <mergeCell ref="B33:C33"/>
    <mergeCell ref="F33:G33"/>
    <mergeCell ref="I33:J33"/>
    <mergeCell ref="A48:D55"/>
    <mergeCell ref="A56:D60"/>
    <mergeCell ref="D33:E33"/>
  </mergeCells>
  <printOptions/>
  <pageMargins left="0.25" right="0.25" top="0.75" bottom="0.75" header="0.3" footer="0.3"/>
  <pageSetup fitToWidth="0" fitToHeight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11.28125" style="0" customWidth="1"/>
    <col min="4" max="4" width="8.7109375" style="0" customWidth="1"/>
    <col min="5" max="5" width="10.8515625" style="0" customWidth="1"/>
    <col min="6" max="6" width="8.7109375" style="0" customWidth="1"/>
    <col min="7" max="7" width="11.00390625" style="0" customWidth="1"/>
    <col min="8" max="8" width="8.7109375" style="0" customWidth="1"/>
    <col min="9" max="9" width="15.7109375" style="0" customWidth="1"/>
    <col min="10" max="10" width="10.28125" style="0" customWidth="1"/>
    <col min="11" max="11" width="10.421875" style="0" customWidth="1"/>
    <col min="12" max="12" width="10.7109375" style="0" customWidth="1"/>
    <col min="13" max="14" width="11.7109375" style="0" customWidth="1"/>
  </cols>
  <sheetData>
    <row r="1" spans="1:14" ht="27" customHeight="1">
      <c r="A1" s="24" t="s">
        <v>31</v>
      </c>
      <c r="B1" s="18"/>
      <c r="C1" s="18"/>
      <c r="D1" s="18"/>
      <c r="E1" s="18"/>
      <c r="F1" s="18"/>
      <c r="G1" s="18"/>
      <c r="H1" s="19"/>
      <c r="I1" s="20"/>
      <c r="K1" s="84"/>
      <c r="L1" s="84"/>
      <c r="M1" s="84"/>
      <c r="N1" s="84"/>
    </row>
    <row r="2" spans="1:14" ht="12.75">
      <c r="A2" s="184"/>
      <c r="B2" s="185" t="s">
        <v>14</v>
      </c>
      <c r="C2" s="186"/>
      <c r="D2" s="185" t="s">
        <v>16</v>
      </c>
      <c r="E2" s="186"/>
      <c r="F2" s="185" t="s">
        <v>15</v>
      </c>
      <c r="G2" s="186"/>
      <c r="H2" s="187" t="s">
        <v>20</v>
      </c>
      <c r="I2" s="188"/>
      <c r="K2" s="78"/>
      <c r="L2" s="78"/>
      <c r="M2" s="78"/>
      <c r="N2" s="157"/>
    </row>
    <row r="3" spans="1:14" ht="12.75">
      <c r="A3" s="189"/>
      <c r="B3" s="190" t="s">
        <v>17</v>
      </c>
      <c r="C3" s="191" t="s">
        <v>12</v>
      </c>
      <c r="D3" s="192" t="s">
        <v>17</v>
      </c>
      <c r="E3" s="193" t="s">
        <v>12</v>
      </c>
      <c r="F3" s="192" t="s">
        <v>17</v>
      </c>
      <c r="G3" s="193" t="s">
        <v>12</v>
      </c>
      <c r="H3" s="194"/>
      <c r="I3" s="195"/>
      <c r="K3" s="78"/>
      <c r="L3" s="78"/>
      <c r="M3" s="78"/>
      <c r="N3" s="78"/>
    </row>
    <row r="4" spans="1:14" ht="12.75">
      <c r="A4" s="189" t="s">
        <v>1</v>
      </c>
      <c r="B4" s="196">
        <v>8.3</v>
      </c>
      <c r="C4" s="197">
        <v>18221</v>
      </c>
      <c r="D4" s="198"/>
      <c r="E4" s="199"/>
      <c r="F4" s="200"/>
      <c r="G4" s="201"/>
      <c r="H4" s="202"/>
      <c r="I4" s="203"/>
      <c r="K4" s="78"/>
      <c r="L4" s="78"/>
      <c r="M4" s="156"/>
      <c r="N4" s="78"/>
    </row>
    <row r="5" spans="1:14" ht="12.75">
      <c r="A5" s="189" t="s">
        <v>0</v>
      </c>
      <c r="B5" s="196">
        <v>7.56</v>
      </c>
      <c r="C5" s="204">
        <v>16903</v>
      </c>
      <c r="D5" s="205"/>
      <c r="E5" s="206"/>
      <c r="F5" s="207"/>
      <c r="G5" s="208"/>
      <c r="H5" s="209"/>
      <c r="I5" s="210"/>
      <c r="K5" s="78"/>
      <c r="L5" s="78"/>
      <c r="M5" s="78"/>
      <c r="N5" s="78"/>
    </row>
    <row r="6" spans="1:14" ht="12.75">
      <c r="A6" s="189" t="s">
        <v>2</v>
      </c>
      <c r="B6" s="196">
        <v>7.07</v>
      </c>
      <c r="C6" s="204">
        <v>12587</v>
      </c>
      <c r="D6" s="205"/>
      <c r="E6" s="206"/>
      <c r="F6" s="207"/>
      <c r="G6" s="208"/>
      <c r="H6" s="209"/>
      <c r="I6" s="210"/>
      <c r="K6" s="78"/>
      <c r="L6" s="78"/>
      <c r="M6" s="78"/>
      <c r="N6" s="78"/>
    </row>
    <row r="7" spans="1:14" ht="12.75">
      <c r="A7" s="189" t="s">
        <v>3</v>
      </c>
      <c r="B7" s="196">
        <v>8.7</v>
      </c>
      <c r="C7" s="204">
        <v>15489</v>
      </c>
      <c r="D7" s="205"/>
      <c r="E7" s="206"/>
      <c r="F7" s="207"/>
      <c r="G7" s="208"/>
      <c r="H7" s="209"/>
      <c r="I7" s="210"/>
      <c r="K7" s="78"/>
      <c r="L7" s="78"/>
      <c r="M7" s="78"/>
      <c r="N7" s="78"/>
    </row>
    <row r="8" spans="1:14" ht="12.75">
      <c r="A8" s="189" t="s">
        <v>4</v>
      </c>
      <c r="B8" s="196">
        <v>13.9</v>
      </c>
      <c r="C8" s="204">
        <v>24748</v>
      </c>
      <c r="D8" s="205"/>
      <c r="E8" s="206"/>
      <c r="F8" s="207"/>
      <c r="G8" s="208"/>
      <c r="H8" s="209"/>
      <c r="I8" s="210"/>
      <c r="K8" s="78"/>
      <c r="L8" s="78"/>
      <c r="M8" s="156"/>
      <c r="N8" s="78"/>
    </row>
    <row r="9" spans="1:14" ht="12.75">
      <c r="A9" s="189" t="s">
        <v>5</v>
      </c>
      <c r="B9" s="196">
        <v>8.78</v>
      </c>
      <c r="C9" s="204">
        <v>15632</v>
      </c>
      <c r="D9" s="205">
        <v>0.97</v>
      </c>
      <c r="E9" s="206">
        <v>4265</v>
      </c>
      <c r="F9" s="207"/>
      <c r="G9" s="208">
        <v>4866</v>
      </c>
      <c r="H9" s="209"/>
      <c r="I9" s="210"/>
      <c r="K9" s="78"/>
      <c r="L9" s="78"/>
      <c r="M9" s="78"/>
      <c r="N9" s="78"/>
    </row>
    <row r="10" spans="1:14" ht="12.75">
      <c r="A10" s="189" t="s">
        <v>6</v>
      </c>
      <c r="B10" s="196">
        <v>9.34</v>
      </c>
      <c r="C10" s="204">
        <v>16629</v>
      </c>
      <c r="D10" s="205">
        <v>0.68</v>
      </c>
      <c r="E10" s="206">
        <v>4137</v>
      </c>
      <c r="F10" s="207"/>
      <c r="G10" s="208"/>
      <c r="H10" s="209"/>
      <c r="I10" s="210"/>
      <c r="K10" s="78"/>
      <c r="L10" s="78"/>
      <c r="M10" s="78"/>
      <c r="N10" s="78"/>
    </row>
    <row r="11" spans="1:14" ht="12.75">
      <c r="A11" s="189" t="s">
        <v>7</v>
      </c>
      <c r="B11" s="196">
        <v>10.35</v>
      </c>
      <c r="C11" s="204">
        <v>18427</v>
      </c>
      <c r="D11" s="205"/>
      <c r="E11" s="206"/>
      <c r="F11" s="207"/>
      <c r="G11" s="208"/>
      <c r="H11" s="209"/>
      <c r="I11" s="210"/>
      <c r="K11" s="78"/>
      <c r="L11" s="78"/>
      <c r="M11" s="78"/>
      <c r="N11" s="78"/>
    </row>
    <row r="12" spans="1:14" ht="12.75">
      <c r="A12" s="189" t="s">
        <v>8</v>
      </c>
      <c r="B12" s="196">
        <v>9.92</v>
      </c>
      <c r="C12" s="204">
        <v>17662</v>
      </c>
      <c r="D12" s="205"/>
      <c r="E12" s="206"/>
      <c r="F12" s="207"/>
      <c r="G12" s="208">
        <v>4046</v>
      </c>
      <c r="H12" s="209"/>
      <c r="I12" s="210"/>
      <c r="K12" s="78"/>
      <c r="L12" s="78"/>
      <c r="M12" s="156"/>
      <c r="N12" s="78"/>
    </row>
    <row r="13" spans="1:14" ht="12.75">
      <c r="A13" s="189" t="s">
        <v>9</v>
      </c>
      <c r="B13" s="196">
        <v>13.59</v>
      </c>
      <c r="C13" s="204">
        <v>24196</v>
      </c>
      <c r="D13" s="205"/>
      <c r="E13" s="206"/>
      <c r="F13" s="207"/>
      <c r="G13" s="208"/>
      <c r="H13" s="209"/>
      <c r="I13" s="210"/>
      <c r="K13" s="78"/>
      <c r="L13" s="78"/>
      <c r="M13" s="78"/>
      <c r="N13" s="78"/>
    </row>
    <row r="14" spans="1:14" ht="12.75">
      <c r="A14" s="189" t="s">
        <v>10</v>
      </c>
      <c r="B14" s="196">
        <v>9.04</v>
      </c>
      <c r="C14" s="204">
        <v>16095</v>
      </c>
      <c r="D14" s="205"/>
      <c r="E14" s="206"/>
      <c r="F14" s="207"/>
      <c r="G14" s="208"/>
      <c r="H14" s="296" t="s">
        <v>47</v>
      </c>
      <c r="I14" s="297">
        <v>22059</v>
      </c>
      <c r="K14" s="78"/>
      <c r="L14" s="78"/>
      <c r="M14" s="78"/>
      <c r="N14" s="78"/>
    </row>
    <row r="15" spans="1:14" ht="12.75">
      <c r="A15" s="211" t="s">
        <v>11</v>
      </c>
      <c r="B15" s="196">
        <v>7.5</v>
      </c>
      <c r="C15" s="204">
        <v>13353</v>
      </c>
      <c r="D15" s="205"/>
      <c r="E15" s="206"/>
      <c r="F15" s="207"/>
      <c r="G15" s="208"/>
      <c r="H15" s="298"/>
      <c r="I15" s="299"/>
      <c r="K15" s="78"/>
      <c r="L15" s="78"/>
      <c r="M15" s="78"/>
      <c r="N15" s="78"/>
    </row>
    <row r="16" spans="1:14" ht="12.75">
      <c r="A16" s="212" t="s">
        <v>24</v>
      </c>
      <c r="B16" s="213">
        <f>SUM(B4:B15)</f>
        <v>114.05000000000001</v>
      </c>
      <c r="C16" s="214">
        <f>SUM(C4:C15)</f>
        <v>209942</v>
      </c>
      <c r="D16" s="215">
        <f>SUM(D4:D15)</f>
        <v>1.65</v>
      </c>
      <c r="E16" s="216">
        <f>SUM(E4:E15)</f>
        <v>8402</v>
      </c>
      <c r="F16" s="217"/>
      <c r="G16" s="218">
        <f>SUM(G4:G15)</f>
        <v>8912</v>
      </c>
      <c r="H16" s="209"/>
      <c r="I16" s="210"/>
      <c r="K16" s="78"/>
      <c r="L16" s="78"/>
      <c r="M16" s="156"/>
      <c r="N16" s="78"/>
    </row>
    <row r="17" spans="1:14" ht="12.75">
      <c r="A17" s="212" t="s">
        <v>27</v>
      </c>
      <c r="B17" s="219"/>
      <c r="C17" s="220"/>
      <c r="D17" s="219"/>
      <c r="E17" s="220"/>
      <c r="F17" s="219"/>
      <c r="G17" s="221">
        <f>SUM(C16+E16+G16)</f>
        <v>227256</v>
      </c>
      <c r="H17" s="209"/>
      <c r="I17" s="210"/>
      <c r="K17" s="78"/>
      <c r="L17" s="78"/>
      <c r="M17" s="78"/>
      <c r="N17" s="78"/>
    </row>
    <row r="18" spans="1:14" ht="24" customHeight="1">
      <c r="A18" s="109"/>
      <c r="B18" s="110"/>
      <c r="C18" s="110"/>
      <c r="D18" s="123"/>
      <c r="E18" s="141"/>
      <c r="F18" s="111"/>
      <c r="G18" s="111"/>
      <c r="H18" s="113"/>
      <c r="I18" s="114"/>
      <c r="K18" s="84"/>
      <c r="L18" s="78"/>
      <c r="M18" s="158"/>
      <c r="N18" s="78"/>
    </row>
    <row r="19" spans="1:9" ht="12.75" customHeight="1">
      <c r="A19" s="93"/>
      <c r="B19" s="287" t="s">
        <v>18</v>
      </c>
      <c r="C19" s="288"/>
      <c r="D19" s="289" t="s">
        <v>40</v>
      </c>
      <c r="E19" s="290" t="s">
        <v>43</v>
      </c>
      <c r="F19" s="140" t="s">
        <v>45</v>
      </c>
      <c r="G19" s="126"/>
      <c r="H19" s="87"/>
      <c r="I19" s="83"/>
    </row>
    <row r="20" spans="1:9" ht="12.75">
      <c r="A20" s="222"/>
      <c r="B20" s="223" t="s">
        <v>17</v>
      </c>
      <c r="C20" s="224" t="s">
        <v>19</v>
      </c>
      <c r="D20" s="225" t="str">
        <f>B20</f>
        <v>množství</v>
      </c>
      <c r="E20" s="226" t="str">
        <f>C20</f>
        <v>cena</v>
      </c>
      <c r="F20" s="227" t="s">
        <v>25</v>
      </c>
      <c r="G20" s="228"/>
      <c r="H20" s="229" t="s">
        <v>32</v>
      </c>
      <c r="I20" s="230"/>
    </row>
    <row r="21" spans="1:9" ht="12.75" customHeight="1">
      <c r="A21" s="231" t="s">
        <v>1</v>
      </c>
      <c r="B21" s="232"/>
      <c r="C21" s="233"/>
      <c r="D21" s="291"/>
      <c r="E21" s="281"/>
      <c r="F21" s="235"/>
      <c r="G21" s="235"/>
      <c r="H21" s="236" t="s">
        <v>1</v>
      </c>
      <c r="I21" s="237"/>
    </row>
    <row r="22" spans="1:9" ht="12.75">
      <c r="A22" s="231" t="s">
        <v>0</v>
      </c>
      <c r="B22" s="238">
        <v>1.58</v>
      </c>
      <c r="C22" s="304">
        <v>2850.5</v>
      </c>
      <c r="D22" s="291"/>
      <c r="E22" s="281"/>
      <c r="F22" s="234"/>
      <c r="G22" s="241"/>
      <c r="H22" s="242" t="s">
        <v>0</v>
      </c>
      <c r="I22" s="243">
        <v>4671.5</v>
      </c>
    </row>
    <row r="23" spans="1:9" ht="12.75">
      <c r="A23" s="231" t="s">
        <v>2</v>
      </c>
      <c r="B23" s="238"/>
      <c r="C23" s="304"/>
      <c r="D23" s="291"/>
      <c r="E23" s="282"/>
      <c r="F23" s="234">
        <v>7.56</v>
      </c>
      <c r="G23" s="241">
        <v>20412</v>
      </c>
      <c r="H23" s="235" t="s">
        <v>2</v>
      </c>
      <c r="I23" s="245"/>
    </row>
    <row r="24" spans="1:9" ht="12.75">
      <c r="A24" s="231" t="s">
        <v>3</v>
      </c>
      <c r="B24" s="238"/>
      <c r="C24" s="304"/>
      <c r="D24" s="291"/>
      <c r="E24" s="282"/>
      <c r="F24" s="234"/>
      <c r="G24" s="234"/>
      <c r="H24" s="246" t="s">
        <v>3</v>
      </c>
      <c r="I24" s="247"/>
    </row>
    <row r="25" spans="1:9" ht="12.75">
      <c r="A25" s="231" t="s">
        <v>4</v>
      </c>
      <c r="B25" s="238"/>
      <c r="C25" s="304"/>
      <c r="D25" s="291"/>
      <c r="E25" s="282"/>
      <c r="F25" s="234"/>
      <c r="G25" s="234"/>
      <c r="H25" s="242" t="s">
        <v>4</v>
      </c>
      <c r="I25" s="243">
        <v>6693</v>
      </c>
    </row>
    <row r="26" spans="1:9" ht="12.75">
      <c r="A26" s="231" t="s">
        <v>5</v>
      </c>
      <c r="B26" s="238"/>
      <c r="C26" s="304"/>
      <c r="D26" s="291"/>
      <c r="E26" s="282"/>
      <c r="F26" s="234"/>
      <c r="G26" s="234"/>
      <c r="H26" s="235" t="s">
        <v>5</v>
      </c>
      <c r="I26" s="245"/>
    </row>
    <row r="27" spans="1:9" ht="12.75">
      <c r="A27" s="231" t="s">
        <v>6</v>
      </c>
      <c r="B27" s="238">
        <v>2.08</v>
      </c>
      <c r="C27" s="304">
        <v>3684.5</v>
      </c>
      <c r="D27" s="291"/>
      <c r="E27" s="282"/>
      <c r="F27" s="234"/>
      <c r="G27" s="234"/>
      <c r="H27" s="246" t="s">
        <v>6</v>
      </c>
      <c r="I27" s="237"/>
    </row>
    <row r="28" spans="1:9" ht="12.75">
      <c r="A28" s="231" t="s">
        <v>7</v>
      </c>
      <c r="B28" s="238"/>
      <c r="C28" s="238"/>
      <c r="D28" s="291"/>
      <c r="E28" s="281"/>
      <c r="F28" s="234"/>
      <c r="G28" s="234"/>
      <c r="H28" s="242" t="s">
        <v>7</v>
      </c>
      <c r="I28" s="243">
        <v>7479.5</v>
      </c>
    </row>
    <row r="29" spans="1:9" ht="12.75">
      <c r="A29" s="231" t="s">
        <v>8</v>
      </c>
      <c r="B29" s="238"/>
      <c r="C29" s="238"/>
      <c r="D29" s="291"/>
      <c r="E29" s="281"/>
      <c r="F29" s="234"/>
      <c r="G29" s="234"/>
      <c r="H29" s="235" t="s">
        <v>8</v>
      </c>
      <c r="I29" s="245"/>
    </row>
    <row r="30" spans="1:9" ht="12.75">
      <c r="A30" s="231" t="s">
        <v>9</v>
      </c>
      <c r="B30" s="248"/>
      <c r="C30" s="249"/>
      <c r="D30" s="291">
        <v>0.034</v>
      </c>
      <c r="E30" s="285">
        <v>660</v>
      </c>
      <c r="F30" s="240"/>
      <c r="G30" s="250"/>
      <c r="H30" s="246" t="s">
        <v>9</v>
      </c>
      <c r="I30" s="237"/>
    </row>
    <row r="31" spans="1:9" ht="12.75">
      <c r="A31" s="231" t="s">
        <v>10</v>
      </c>
      <c r="B31" s="232">
        <v>2.24</v>
      </c>
      <c r="C31" s="233">
        <v>3784</v>
      </c>
      <c r="D31" s="291"/>
      <c r="E31" s="283"/>
      <c r="F31" s="234"/>
      <c r="G31" s="234"/>
      <c r="H31" s="242" t="s">
        <v>10</v>
      </c>
      <c r="I31" s="305">
        <v>5084</v>
      </c>
    </row>
    <row r="32" spans="1:9" ht="12.75">
      <c r="A32" s="251" t="s">
        <v>11</v>
      </c>
      <c r="B32" s="238"/>
      <c r="C32" s="244"/>
      <c r="D32" s="291"/>
      <c r="E32" s="282"/>
      <c r="F32" s="234"/>
      <c r="G32" s="234"/>
      <c r="H32" s="235" t="s">
        <v>11</v>
      </c>
      <c r="I32" s="245"/>
    </row>
    <row r="33" spans="1:9" ht="12.75">
      <c r="A33" s="252" t="s">
        <v>24</v>
      </c>
      <c r="B33" s="248">
        <f>SUM(B20:B31)</f>
        <v>5.9</v>
      </c>
      <c r="C33" s="303">
        <f>SUM(C20:C31)</f>
        <v>10319</v>
      </c>
      <c r="D33" s="284" t="str">
        <f>A33</f>
        <v>Celkem </v>
      </c>
      <c r="E33" s="286">
        <f>SUM(E30:E32)</f>
        <v>660</v>
      </c>
      <c r="F33" s="253">
        <f>SUM(F20:F31)</f>
        <v>7.56</v>
      </c>
      <c r="G33" s="254">
        <f>SUM(G20:G31)</f>
        <v>20412</v>
      </c>
      <c r="H33" s="255"/>
      <c r="I33" s="256">
        <f>SUM(I31+I28+I25+I22)</f>
        <v>23928</v>
      </c>
    </row>
    <row r="34" spans="1:9" ht="24" customHeight="1">
      <c r="A34" s="115"/>
      <c r="B34" s="86"/>
      <c r="C34" s="116"/>
      <c r="D34" s="86"/>
      <c r="E34" s="117"/>
      <c r="F34" s="86"/>
      <c r="G34" s="116"/>
      <c r="H34" s="118"/>
      <c r="I34" s="119"/>
    </row>
    <row r="35" spans="1:9" ht="12.75" customHeight="1">
      <c r="A35" s="176" t="s">
        <v>40</v>
      </c>
      <c r="B35" s="178" t="s">
        <v>41</v>
      </c>
      <c r="C35" s="91"/>
      <c r="D35" s="90" t="s">
        <v>42</v>
      </c>
      <c r="E35" s="179"/>
      <c r="F35" s="90" t="s">
        <v>39</v>
      </c>
      <c r="G35" s="179"/>
      <c r="H35" s="300"/>
      <c r="I35" s="177" t="s">
        <v>38</v>
      </c>
    </row>
    <row r="36" spans="1:9" ht="12.75" customHeight="1">
      <c r="A36" s="257"/>
      <c r="B36" s="258" t="s">
        <v>17</v>
      </c>
      <c r="C36" s="259" t="s">
        <v>19</v>
      </c>
      <c r="D36" s="258" t="s">
        <v>17</v>
      </c>
      <c r="E36" s="259" t="s">
        <v>19</v>
      </c>
      <c r="F36" s="194" t="s">
        <v>17</v>
      </c>
      <c r="G36" s="259" t="s">
        <v>19</v>
      </c>
      <c r="H36" s="192"/>
      <c r="I36" s="191" t="s">
        <v>19</v>
      </c>
    </row>
    <row r="37" spans="1:9" ht="12.75" customHeight="1">
      <c r="A37" s="189" t="s">
        <v>1</v>
      </c>
      <c r="B37" s="198">
        <v>0.323</v>
      </c>
      <c r="C37" s="199">
        <v>1699</v>
      </c>
      <c r="D37" s="260"/>
      <c r="E37" s="261"/>
      <c r="F37" s="200"/>
      <c r="G37" s="262"/>
      <c r="H37" s="301"/>
      <c r="I37" s="263"/>
    </row>
    <row r="38" spans="1:9" ht="12.75">
      <c r="A38" s="189" t="s">
        <v>0</v>
      </c>
      <c r="B38" s="205">
        <v>0.28</v>
      </c>
      <c r="C38" s="206">
        <v>1749</v>
      </c>
      <c r="D38" s="196">
        <v>0.396</v>
      </c>
      <c r="E38" s="264" t="s">
        <v>26</v>
      </c>
      <c r="F38" s="207">
        <v>0.396</v>
      </c>
      <c r="G38" s="265" t="s">
        <v>26</v>
      </c>
      <c r="H38" s="302"/>
      <c r="I38" s="266"/>
    </row>
    <row r="39" spans="1:9" ht="12.75">
      <c r="A39" s="189" t="s">
        <v>2</v>
      </c>
      <c r="B39" s="205">
        <v>0.258</v>
      </c>
      <c r="C39" s="206">
        <v>1749</v>
      </c>
      <c r="D39" s="196"/>
      <c r="E39" s="264"/>
      <c r="F39" s="207"/>
      <c r="G39" s="265"/>
      <c r="H39" s="302"/>
      <c r="I39" s="266"/>
    </row>
    <row r="40" spans="1:9" ht="12.75">
      <c r="A40" s="189" t="s">
        <v>3</v>
      </c>
      <c r="B40" s="205">
        <v>0.364</v>
      </c>
      <c r="C40" s="206">
        <v>2624</v>
      </c>
      <c r="D40" s="196"/>
      <c r="E40" s="264"/>
      <c r="F40" s="207"/>
      <c r="G40" s="265"/>
      <c r="H40" s="302"/>
      <c r="I40" s="266"/>
    </row>
    <row r="41" spans="1:9" ht="12.75">
      <c r="A41" s="189" t="s">
        <v>4</v>
      </c>
      <c r="B41" s="205">
        <v>0.279</v>
      </c>
      <c r="C41" s="206">
        <v>1749</v>
      </c>
      <c r="D41" s="196">
        <v>0.327</v>
      </c>
      <c r="E41" s="264" t="s">
        <v>26</v>
      </c>
      <c r="F41" s="207">
        <v>0.327</v>
      </c>
      <c r="G41" s="265" t="s">
        <v>26</v>
      </c>
      <c r="H41" s="302"/>
      <c r="I41" s="266">
        <v>7097</v>
      </c>
    </row>
    <row r="42" spans="1:9" ht="12.75">
      <c r="A42" s="189" t="s">
        <v>5</v>
      </c>
      <c r="B42" s="205">
        <v>0.243</v>
      </c>
      <c r="C42" s="206">
        <v>1749</v>
      </c>
      <c r="D42" s="196">
        <v>0.162</v>
      </c>
      <c r="E42" s="264"/>
      <c r="F42" s="207"/>
      <c r="G42" s="265"/>
      <c r="H42" s="302"/>
      <c r="I42" s="266"/>
    </row>
    <row r="43" spans="1:9" ht="12.75">
      <c r="A43" s="189" t="s">
        <v>6</v>
      </c>
      <c r="B43" s="205">
        <v>0.233</v>
      </c>
      <c r="C43" s="206">
        <v>1749</v>
      </c>
      <c r="D43" s="196">
        <v>0.163</v>
      </c>
      <c r="E43" s="264" t="s">
        <v>26</v>
      </c>
      <c r="F43" s="207">
        <v>0.163</v>
      </c>
      <c r="G43" s="265" t="s">
        <v>26</v>
      </c>
      <c r="H43" s="302"/>
      <c r="I43" s="266"/>
    </row>
    <row r="44" spans="1:9" ht="12.75">
      <c r="A44" s="189" t="s">
        <v>7</v>
      </c>
      <c r="B44" s="205">
        <v>0.176</v>
      </c>
      <c r="C44" s="206">
        <v>1749</v>
      </c>
      <c r="D44" s="196">
        <v>0.199</v>
      </c>
      <c r="E44" s="264" t="s">
        <v>26</v>
      </c>
      <c r="F44" s="207">
        <v>0.199</v>
      </c>
      <c r="G44" s="265" t="s">
        <v>26</v>
      </c>
      <c r="H44" s="302"/>
      <c r="I44" s="266"/>
    </row>
    <row r="45" spans="1:9" ht="12.75">
      <c r="A45" s="189" t="s">
        <v>8</v>
      </c>
      <c r="B45" s="205">
        <v>0.422</v>
      </c>
      <c r="C45" s="206">
        <v>2041</v>
      </c>
      <c r="D45" s="196">
        <v>0.544</v>
      </c>
      <c r="E45" s="264" t="s">
        <v>26</v>
      </c>
      <c r="F45" s="207">
        <v>0.544</v>
      </c>
      <c r="G45" s="265" t="s">
        <v>26</v>
      </c>
      <c r="H45" s="302"/>
      <c r="I45" s="266"/>
    </row>
    <row r="46" spans="1:9" ht="12.75">
      <c r="A46" s="189" t="s">
        <v>9</v>
      </c>
      <c r="B46" s="205">
        <v>0.268</v>
      </c>
      <c r="C46" s="206">
        <v>2940</v>
      </c>
      <c r="D46" s="196">
        <v>0.397</v>
      </c>
      <c r="E46" s="264" t="s">
        <v>26</v>
      </c>
      <c r="F46" s="207">
        <v>0.397</v>
      </c>
      <c r="G46" s="265" t="s">
        <v>26</v>
      </c>
      <c r="H46" s="302"/>
      <c r="I46" s="266">
        <v>9627</v>
      </c>
    </row>
    <row r="47" spans="1:9" ht="12.75">
      <c r="A47" s="189" t="s">
        <v>10</v>
      </c>
      <c r="B47" s="205">
        <v>0.175</v>
      </c>
      <c r="C47" s="206">
        <v>3118</v>
      </c>
      <c r="D47" s="196">
        <v>0.396</v>
      </c>
      <c r="E47" s="264" t="s">
        <v>26</v>
      </c>
      <c r="F47" s="207">
        <v>0.396</v>
      </c>
      <c r="G47" s="265" t="s">
        <v>26</v>
      </c>
      <c r="H47" s="302"/>
      <c r="I47" s="266"/>
    </row>
    <row r="48" spans="1:9" ht="12.75">
      <c r="A48" s="211" t="s">
        <v>11</v>
      </c>
      <c r="B48" s="205">
        <v>0.285</v>
      </c>
      <c r="C48" s="206">
        <v>2332</v>
      </c>
      <c r="D48" s="196"/>
      <c r="E48" s="267"/>
      <c r="F48" s="268"/>
      <c r="G48" s="265"/>
      <c r="H48" s="302"/>
      <c r="I48" s="266"/>
    </row>
    <row r="49" spans="1:9" ht="12.75">
      <c r="A49" s="211" t="s">
        <v>24</v>
      </c>
      <c r="B49" s="215">
        <f>SUM(B37:B48)</f>
        <v>3.306</v>
      </c>
      <c r="C49" s="216">
        <f>SUM(C37:C48)</f>
        <v>25248</v>
      </c>
      <c r="D49" s="213">
        <f>SUM(D37:D48)</f>
        <v>2.584</v>
      </c>
      <c r="E49" s="269">
        <f>SUM(E37:E48)</f>
        <v>0</v>
      </c>
      <c r="F49" s="270">
        <f>SUM(F37:F48)</f>
        <v>2.422</v>
      </c>
      <c r="G49" s="271">
        <f>SUM(G38:G48)</f>
        <v>0</v>
      </c>
      <c r="H49" s="272">
        <f>SUM(H37:H48)</f>
        <v>0</v>
      </c>
      <c r="I49" s="273">
        <f>SUM(I37:I48)</f>
        <v>16724</v>
      </c>
    </row>
    <row r="50" spans="1:9" ht="15" customHeight="1">
      <c r="A50" s="274"/>
      <c r="B50" s="219"/>
      <c r="C50" s="220"/>
      <c r="D50" s="219"/>
      <c r="E50" s="292"/>
      <c r="F50" s="293"/>
      <c r="G50" s="294"/>
      <c r="H50" s="293"/>
      <c r="I50" s="295"/>
    </row>
    <row r="51" spans="1:9" ht="12.75" customHeight="1">
      <c r="A51" s="6"/>
      <c r="B51" s="12"/>
      <c r="C51" s="36"/>
      <c r="D51" s="12"/>
      <c r="E51" s="180"/>
      <c r="F51" s="181"/>
      <c r="G51" s="182"/>
      <c r="H51" s="181"/>
      <c r="I51" s="183"/>
    </row>
    <row r="52" spans="1:9" ht="12.75">
      <c r="A52" s="275" t="s">
        <v>44</v>
      </c>
      <c r="B52" s="275"/>
      <c r="C52" s="275"/>
      <c r="D52" s="275"/>
      <c r="E52" s="275"/>
      <c r="F52" s="275"/>
      <c r="G52" s="275"/>
      <c r="H52" s="275"/>
      <c r="I52" s="276">
        <f>C49+E33+I49</f>
        <v>42632</v>
      </c>
    </row>
    <row r="53" spans="1:9" ht="12.75">
      <c r="A53" s="275" t="s">
        <v>13</v>
      </c>
      <c r="B53" s="275"/>
      <c r="C53" s="275"/>
      <c r="D53" s="275"/>
      <c r="E53" s="275"/>
      <c r="F53" s="275"/>
      <c r="G53" s="275"/>
      <c r="H53" s="275"/>
      <c r="I53" s="277">
        <v>10315</v>
      </c>
    </row>
    <row r="54" spans="1:9" ht="12.75">
      <c r="A54" s="278" t="s">
        <v>29</v>
      </c>
      <c r="B54" s="278"/>
      <c r="C54" s="278"/>
      <c r="D54" s="278"/>
      <c r="E54" s="278"/>
      <c r="F54" s="278"/>
      <c r="G54" s="278"/>
      <c r="H54" s="275"/>
      <c r="I54" s="276">
        <f>SUM(I52:I53)</f>
        <v>52947</v>
      </c>
    </row>
    <row r="55" spans="1:9" ht="32.25" customHeight="1">
      <c r="A55" s="279" t="s">
        <v>46</v>
      </c>
      <c r="B55" s="279"/>
      <c r="C55" s="279"/>
      <c r="D55" s="279"/>
      <c r="E55" s="279"/>
      <c r="F55" s="279"/>
      <c r="G55" s="279"/>
      <c r="H55" s="279"/>
      <c r="I55" s="280">
        <f>SUM(I54+C33+G17)</f>
        <v>290522</v>
      </c>
    </row>
    <row r="56" spans="1:9" ht="23.25" customHeight="1">
      <c r="A56" s="84"/>
      <c r="B56" s="84"/>
      <c r="C56" s="84"/>
      <c r="D56" s="84"/>
      <c r="E56" s="84"/>
      <c r="F56" s="84"/>
      <c r="G56" s="84"/>
      <c r="H56" s="84"/>
      <c r="I56" s="85"/>
    </row>
    <row r="57" spans="1:9" ht="12.75">
      <c r="A57" s="84"/>
      <c r="B57" s="84"/>
      <c r="C57" s="84"/>
      <c r="D57" s="84"/>
      <c r="E57" s="84"/>
      <c r="F57" s="84"/>
      <c r="G57" s="84"/>
      <c r="H57" s="84"/>
      <c r="I57" s="85"/>
    </row>
    <row r="58" spans="1:9" ht="24" customHeight="1">
      <c r="A58" s="84"/>
      <c r="B58" s="84"/>
      <c r="C58" s="84"/>
      <c r="D58" s="84"/>
      <c r="E58" s="84"/>
      <c r="F58" s="84"/>
      <c r="G58" s="84"/>
      <c r="H58" s="84"/>
      <c r="I58" s="85"/>
    </row>
    <row r="59" spans="1:9" ht="21" customHeight="1">
      <c r="A59" s="84"/>
      <c r="B59" s="84"/>
      <c r="C59" s="84"/>
      <c r="D59" s="84"/>
      <c r="E59" s="84"/>
      <c r="F59" s="84"/>
      <c r="G59" s="84"/>
      <c r="H59" s="84"/>
      <c r="I59" s="85"/>
    </row>
  </sheetData>
  <sheetProtection/>
  <printOptions/>
  <pageMargins left="0.44" right="0.41" top="0.68" bottom="0.76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6">
      <selection activeCell="G24" sqref="G24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0.7109375" style="0" customWidth="1"/>
    <col min="4" max="4" width="7.7109375" style="0" customWidth="1"/>
    <col min="5" max="5" width="11.421875" style="0" customWidth="1"/>
    <col min="7" max="7" width="9.8515625" style="0" customWidth="1"/>
    <col min="8" max="8" width="10.7109375" style="0" customWidth="1"/>
    <col min="9" max="9" width="9.28125" style="0" customWidth="1"/>
    <col min="10" max="10" width="11.8515625" style="0" customWidth="1"/>
    <col min="14" max="14" width="10.57421875" style="0" customWidth="1"/>
    <col min="18" max="18" width="9.8515625" style="0" customWidth="1"/>
    <col min="21" max="21" width="11.00390625" style="0" customWidth="1"/>
  </cols>
  <sheetData>
    <row r="1" spans="1:21" ht="13.5">
      <c r="A1" s="385" t="s">
        <v>48</v>
      </c>
      <c r="B1" s="18"/>
      <c r="C1" s="18"/>
      <c r="D1" s="18"/>
      <c r="E1" s="18"/>
      <c r="F1" s="18"/>
      <c r="G1" s="18"/>
      <c r="H1" s="18"/>
      <c r="I1" s="386"/>
      <c r="J1" s="387"/>
      <c r="L1" s="450"/>
      <c r="M1" s="347"/>
      <c r="N1" s="347"/>
      <c r="O1" s="347"/>
      <c r="P1" s="347"/>
      <c r="Q1" s="347"/>
      <c r="R1" s="347"/>
      <c r="S1" s="347"/>
      <c r="T1" s="451"/>
      <c r="U1" s="78"/>
    </row>
    <row r="2" spans="1:21" ht="12.75">
      <c r="A2" s="349"/>
      <c r="B2" s="352" t="s">
        <v>14</v>
      </c>
      <c r="C2" s="353"/>
      <c r="D2" s="352" t="s">
        <v>16</v>
      </c>
      <c r="E2" s="353"/>
      <c r="F2" s="350" t="s">
        <v>15</v>
      </c>
      <c r="G2" s="196"/>
      <c r="H2" s="219"/>
      <c r="I2" s="240" t="s">
        <v>69</v>
      </c>
      <c r="J2" s="7"/>
      <c r="L2" s="416"/>
      <c r="M2" s="429"/>
      <c r="N2" s="418"/>
      <c r="O2" s="429"/>
      <c r="P2" s="418"/>
      <c r="Q2" s="452"/>
      <c r="R2" s="420"/>
      <c r="S2" s="417"/>
      <c r="T2" s="418"/>
      <c r="U2" s="78"/>
    </row>
    <row r="3" spans="1:21" ht="12.75">
      <c r="A3" s="189"/>
      <c r="B3" s="196" t="s">
        <v>17</v>
      </c>
      <c r="C3" s="196" t="s">
        <v>12</v>
      </c>
      <c r="D3" s="196" t="s">
        <v>17</v>
      </c>
      <c r="E3" s="196" t="s">
        <v>12</v>
      </c>
      <c r="F3" s="196" t="s">
        <v>17</v>
      </c>
      <c r="G3" s="196" t="s">
        <v>12</v>
      </c>
      <c r="H3" s="351"/>
      <c r="I3" s="307" t="s">
        <v>17</v>
      </c>
      <c r="J3" s="410" t="s">
        <v>19</v>
      </c>
      <c r="L3" s="453"/>
      <c r="M3" s="420"/>
      <c r="N3" s="420"/>
      <c r="O3" s="420"/>
      <c r="P3" s="420"/>
      <c r="Q3" s="420"/>
      <c r="R3" s="420"/>
      <c r="S3" s="419"/>
      <c r="T3" s="420"/>
      <c r="U3" s="347"/>
    </row>
    <row r="4" spans="1:21" ht="12.75">
      <c r="A4" s="189" t="s">
        <v>1</v>
      </c>
      <c r="B4" s="196">
        <v>7.33</v>
      </c>
      <c r="C4" s="197">
        <v>13723</v>
      </c>
      <c r="D4" s="260"/>
      <c r="E4" s="204"/>
      <c r="F4" s="260"/>
      <c r="G4" s="313"/>
      <c r="H4" s="331"/>
      <c r="I4" s="307"/>
      <c r="J4" s="413"/>
      <c r="L4" s="453"/>
      <c r="M4" s="420"/>
      <c r="N4" s="454"/>
      <c r="O4" s="420"/>
      <c r="P4" s="454"/>
      <c r="Q4" s="420"/>
      <c r="R4" s="454"/>
      <c r="S4" s="421"/>
      <c r="T4" s="420"/>
      <c r="U4" s="455"/>
    </row>
    <row r="5" spans="1:21" ht="12.75">
      <c r="A5" s="189" t="s">
        <v>0</v>
      </c>
      <c r="B5" s="196">
        <v>7.06</v>
      </c>
      <c r="C5" s="204">
        <v>13218</v>
      </c>
      <c r="D5" s="196"/>
      <c r="E5" s="197"/>
      <c r="F5" s="196"/>
      <c r="G5" s="314"/>
      <c r="H5" s="332"/>
      <c r="I5" s="307"/>
      <c r="J5" s="413"/>
      <c r="L5" s="453"/>
      <c r="M5" s="420"/>
      <c r="N5" s="454"/>
      <c r="O5" s="420"/>
      <c r="P5" s="454"/>
      <c r="Q5" s="420"/>
      <c r="R5" s="454"/>
      <c r="S5" s="421"/>
      <c r="T5" s="420"/>
      <c r="U5" s="455"/>
    </row>
    <row r="6" spans="1:21" ht="12.75">
      <c r="A6" s="189" t="s">
        <v>2</v>
      </c>
      <c r="B6" s="196">
        <v>7.82</v>
      </c>
      <c r="C6" s="204">
        <v>14113</v>
      </c>
      <c r="D6" s="196"/>
      <c r="E6" s="197"/>
      <c r="F6" s="196"/>
      <c r="G6" s="314"/>
      <c r="H6" s="332"/>
      <c r="I6" s="307"/>
      <c r="J6" s="413"/>
      <c r="L6" s="453"/>
      <c r="M6" s="420"/>
      <c r="N6" s="454"/>
      <c r="O6" s="420"/>
      <c r="P6" s="454"/>
      <c r="Q6" s="420"/>
      <c r="R6" s="454"/>
      <c r="S6" s="421"/>
      <c r="T6" s="420"/>
      <c r="U6" s="455"/>
    </row>
    <row r="7" spans="1:21" ht="12.75">
      <c r="A7" s="189" t="s">
        <v>3</v>
      </c>
      <c r="B7" s="196">
        <v>13.2</v>
      </c>
      <c r="C7" s="204">
        <v>24135</v>
      </c>
      <c r="D7" s="196"/>
      <c r="E7" s="197"/>
      <c r="F7" s="196"/>
      <c r="G7" s="314"/>
      <c r="H7" s="332"/>
      <c r="I7" s="307"/>
      <c r="J7" s="413"/>
      <c r="L7" s="453"/>
      <c r="M7" s="420"/>
      <c r="N7" s="454"/>
      <c r="O7" s="420"/>
      <c r="P7" s="454"/>
      <c r="Q7" s="420"/>
      <c r="R7" s="454"/>
      <c r="S7" s="421"/>
      <c r="T7" s="420"/>
      <c r="U7" s="455"/>
    </row>
    <row r="8" spans="1:21" ht="12.75">
      <c r="A8" s="189" t="s">
        <v>4</v>
      </c>
      <c r="B8" s="196">
        <v>8.14</v>
      </c>
      <c r="C8" s="204">
        <v>14876</v>
      </c>
      <c r="D8" s="196"/>
      <c r="E8" s="197"/>
      <c r="F8" s="196">
        <v>0.46</v>
      </c>
      <c r="G8" s="314">
        <v>5095</v>
      </c>
      <c r="H8" s="332"/>
      <c r="I8" s="307"/>
      <c r="J8" s="413"/>
      <c r="L8" s="453"/>
      <c r="M8" s="420"/>
      <c r="N8" s="454"/>
      <c r="O8" s="420"/>
      <c r="P8" s="454"/>
      <c r="Q8" s="420"/>
      <c r="R8" s="454"/>
      <c r="S8" s="421"/>
      <c r="T8" s="420"/>
      <c r="U8" s="455"/>
    </row>
    <row r="9" spans="1:21" ht="12.75">
      <c r="A9" s="189" t="s">
        <v>5</v>
      </c>
      <c r="B9" s="196">
        <v>8.46</v>
      </c>
      <c r="C9" s="204">
        <v>15461</v>
      </c>
      <c r="D9" s="196"/>
      <c r="E9" s="197"/>
      <c r="F9" s="196"/>
      <c r="G9" s="314"/>
      <c r="H9" s="332"/>
      <c r="I9" s="307"/>
      <c r="J9" s="413"/>
      <c r="L9" s="453"/>
      <c r="M9" s="420"/>
      <c r="N9" s="454"/>
      <c r="O9" s="420"/>
      <c r="P9" s="454"/>
      <c r="Q9" s="420"/>
      <c r="R9" s="454"/>
      <c r="S9" s="421"/>
      <c r="T9" s="420"/>
      <c r="U9" s="455"/>
    </row>
    <row r="10" spans="1:21" ht="12.75">
      <c r="A10" s="189" t="s">
        <v>6</v>
      </c>
      <c r="B10" s="196">
        <v>9.94</v>
      </c>
      <c r="C10" s="204">
        <v>18165</v>
      </c>
      <c r="D10" s="196">
        <v>1.06</v>
      </c>
      <c r="E10" s="197">
        <v>4284</v>
      </c>
      <c r="F10" s="196"/>
      <c r="G10" s="314"/>
      <c r="H10" s="332"/>
      <c r="I10" s="307"/>
      <c r="J10" s="413"/>
      <c r="L10" s="453"/>
      <c r="M10" s="420"/>
      <c r="N10" s="454"/>
      <c r="O10" s="420"/>
      <c r="P10" s="454"/>
      <c r="Q10" s="420"/>
      <c r="R10" s="454"/>
      <c r="S10" s="421"/>
      <c r="T10" s="420"/>
      <c r="U10" s="455"/>
    </row>
    <row r="11" spans="1:21" ht="12.75">
      <c r="A11" s="189" t="s">
        <v>7</v>
      </c>
      <c r="B11" s="196">
        <v>9.45</v>
      </c>
      <c r="C11" s="204">
        <v>17271</v>
      </c>
      <c r="D11" s="196"/>
      <c r="E11" s="197">
        <v>4412</v>
      </c>
      <c r="F11" s="196"/>
      <c r="G11" s="314"/>
      <c r="H11" s="332"/>
      <c r="I11" s="307"/>
      <c r="J11" s="413"/>
      <c r="L11" s="453"/>
      <c r="M11" s="420"/>
      <c r="N11" s="454"/>
      <c r="O11" s="420"/>
      <c r="P11" s="454"/>
      <c r="Q11" s="420"/>
      <c r="R11" s="454"/>
      <c r="S11" s="421"/>
      <c r="T11" s="420"/>
      <c r="U11" s="455"/>
    </row>
    <row r="12" spans="1:21" ht="12.75">
      <c r="A12" s="189" t="s">
        <v>8</v>
      </c>
      <c r="B12" s="196">
        <v>7.93</v>
      </c>
      <c r="C12" s="204">
        <v>14493</v>
      </c>
      <c r="D12" s="196"/>
      <c r="E12" s="197"/>
      <c r="F12" s="196"/>
      <c r="G12" s="314"/>
      <c r="H12" s="332"/>
      <c r="I12" s="307"/>
      <c r="J12" s="413"/>
      <c r="L12" s="453"/>
      <c r="M12" s="420"/>
      <c r="N12" s="454"/>
      <c r="O12" s="420"/>
      <c r="P12" s="454"/>
      <c r="Q12" s="420"/>
      <c r="R12" s="454"/>
      <c r="S12" s="421"/>
      <c r="T12" s="420"/>
      <c r="U12" s="455"/>
    </row>
    <row r="13" spans="1:21" ht="12.75">
      <c r="A13" s="189" t="s">
        <v>9</v>
      </c>
      <c r="B13" s="196">
        <v>13.39</v>
      </c>
      <c r="C13" s="204">
        <v>24471</v>
      </c>
      <c r="D13" s="196"/>
      <c r="E13" s="197"/>
      <c r="F13" s="196"/>
      <c r="G13" s="314"/>
      <c r="H13" s="332"/>
      <c r="I13" s="307">
        <v>7.01</v>
      </c>
      <c r="J13" s="414">
        <v>16123</v>
      </c>
      <c r="L13" s="453"/>
      <c r="M13" s="420"/>
      <c r="N13" s="454"/>
      <c r="O13" s="420"/>
      <c r="P13" s="454"/>
      <c r="Q13" s="420"/>
      <c r="R13" s="454"/>
      <c r="S13" s="421"/>
      <c r="T13" s="420"/>
      <c r="U13" s="454"/>
    </row>
    <row r="14" spans="1:21" ht="12.75">
      <c r="A14" s="189" t="s">
        <v>10</v>
      </c>
      <c r="B14" s="196">
        <v>9.27</v>
      </c>
      <c r="C14" s="204">
        <v>18569</v>
      </c>
      <c r="D14" s="196"/>
      <c r="E14" s="197"/>
      <c r="F14" s="196"/>
      <c r="G14" s="314"/>
      <c r="H14" s="333"/>
      <c r="I14" s="411"/>
      <c r="J14" s="413"/>
      <c r="L14" s="453"/>
      <c r="M14" s="420"/>
      <c r="N14" s="454"/>
      <c r="O14" s="420"/>
      <c r="P14" s="454"/>
      <c r="Q14" s="420"/>
      <c r="R14" s="454"/>
      <c r="S14" s="422"/>
      <c r="T14" s="423"/>
      <c r="U14" s="455"/>
    </row>
    <row r="15" spans="1:21" ht="12.75">
      <c r="A15" s="211" t="s">
        <v>11</v>
      </c>
      <c r="B15" s="196">
        <v>7.87</v>
      </c>
      <c r="C15" s="204">
        <v>14383</v>
      </c>
      <c r="D15" s="196"/>
      <c r="E15" s="197"/>
      <c r="F15" s="196"/>
      <c r="G15" s="314"/>
      <c r="H15" s="334"/>
      <c r="I15" s="412"/>
      <c r="J15" s="413"/>
      <c r="L15" s="456"/>
      <c r="M15" s="420"/>
      <c r="N15" s="454"/>
      <c r="O15" s="420"/>
      <c r="P15" s="454"/>
      <c r="Q15" s="420"/>
      <c r="R15" s="454"/>
      <c r="S15" s="424"/>
      <c r="T15" s="425"/>
      <c r="U15" s="455"/>
    </row>
    <row r="16" spans="1:21" ht="12.75">
      <c r="A16" s="315" t="s">
        <v>24</v>
      </c>
      <c r="B16" s="213">
        <f>SUM(B4:B15)</f>
        <v>109.85999999999999</v>
      </c>
      <c r="C16" s="214">
        <f>SUM(C4:C15)</f>
        <v>202878</v>
      </c>
      <c r="D16" s="213">
        <f>SUM(D10:D15)</f>
        <v>1.06</v>
      </c>
      <c r="E16" s="214">
        <f>SUM(E10:E15)</f>
        <v>8696</v>
      </c>
      <c r="F16" s="213"/>
      <c r="G16" s="316">
        <f>SUM(G8:G15)</f>
        <v>5095</v>
      </c>
      <c r="H16" s="332"/>
      <c r="I16" s="307"/>
      <c r="J16" s="413"/>
      <c r="L16" s="457"/>
      <c r="M16" s="417"/>
      <c r="N16" s="444"/>
      <c r="O16" s="417"/>
      <c r="P16" s="444"/>
      <c r="Q16" s="417"/>
      <c r="R16" s="444"/>
      <c r="S16" s="421"/>
      <c r="T16" s="420"/>
      <c r="U16" s="455"/>
    </row>
    <row r="17" spans="1:21" ht="12.75">
      <c r="A17" s="315" t="s">
        <v>27</v>
      </c>
      <c r="B17" s="213"/>
      <c r="C17" s="214"/>
      <c r="D17" s="213"/>
      <c r="E17" s="214"/>
      <c r="F17" s="213"/>
      <c r="G17" s="316">
        <f>SUM(C16+E16+G16)</f>
        <v>216669</v>
      </c>
      <c r="H17" s="209"/>
      <c r="I17" s="240">
        <f>SUM(I4:I16)</f>
        <v>7.01</v>
      </c>
      <c r="J17" s="545">
        <f>SUM(J4:J16)</f>
        <v>16123</v>
      </c>
      <c r="L17" s="457"/>
      <c r="M17" s="417"/>
      <c r="N17" s="444"/>
      <c r="O17" s="417"/>
      <c r="P17" s="444"/>
      <c r="Q17" s="417"/>
      <c r="R17" s="444"/>
      <c r="S17" s="421"/>
      <c r="T17" s="418"/>
      <c r="U17" s="458"/>
    </row>
    <row r="18" spans="1:21" ht="12.75">
      <c r="A18" s="109"/>
      <c r="B18" s="110"/>
      <c r="C18" s="110"/>
      <c r="D18" s="123"/>
      <c r="E18" s="141"/>
      <c r="F18" s="123"/>
      <c r="G18" s="123"/>
      <c r="H18" s="348"/>
      <c r="I18" s="347"/>
      <c r="J18" s="33"/>
      <c r="L18" s="459"/>
      <c r="M18" s="460"/>
      <c r="N18" s="460"/>
      <c r="O18" s="347"/>
      <c r="P18" s="442"/>
      <c r="Q18" s="347"/>
      <c r="R18" s="347"/>
      <c r="S18" s="461"/>
      <c r="T18" s="347"/>
      <c r="U18" s="78"/>
    </row>
    <row r="19" spans="1:21" ht="12.75">
      <c r="A19" s="329"/>
      <c r="B19" s="287" t="s">
        <v>59</v>
      </c>
      <c r="C19" s="375"/>
      <c r="D19" s="12"/>
      <c r="E19" s="407"/>
      <c r="F19" s="250"/>
      <c r="G19" s="240"/>
      <c r="H19" s="376"/>
      <c r="I19" s="377" t="s">
        <v>60</v>
      </c>
      <c r="J19" s="345"/>
      <c r="L19" s="426"/>
      <c r="M19" s="429"/>
      <c r="N19" s="462"/>
      <c r="O19" s="427"/>
      <c r="P19" s="428"/>
      <c r="Q19" s="429"/>
      <c r="R19" s="418"/>
      <c r="S19" s="430"/>
      <c r="T19" s="430"/>
      <c r="U19" s="433"/>
    </row>
    <row r="20" spans="1:21" ht="12.75">
      <c r="A20" s="222"/>
      <c r="B20" s="364" t="s">
        <v>17</v>
      </c>
      <c r="C20" s="238" t="s">
        <v>19</v>
      </c>
      <c r="D20" s="234"/>
      <c r="E20" s="234"/>
      <c r="F20" s="408"/>
      <c r="G20" s="408"/>
      <c r="H20" s="409" t="s">
        <v>61</v>
      </c>
      <c r="I20" s="237"/>
      <c r="J20" s="211"/>
      <c r="L20" s="418"/>
      <c r="M20" s="430"/>
      <c r="N20" s="430"/>
      <c r="O20" s="430"/>
      <c r="P20" s="430"/>
      <c r="Q20" s="431"/>
      <c r="R20" s="431"/>
      <c r="S20" s="432"/>
      <c r="T20" s="433"/>
      <c r="U20" s="456"/>
    </row>
    <row r="21" spans="1:21" ht="12.75">
      <c r="A21" s="231" t="s">
        <v>1</v>
      </c>
      <c r="B21" s="232"/>
      <c r="C21" s="389"/>
      <c r="D21" s="354"/>
      <c r="E21" s="354"/>
      <c r="F21" s="234"/>
      <c r="G21" s="234"/>
      <c r="H21" s="236" t="s">
        <v>1</v>
      </c>
      <c r="I21" s="237"/>
      <c r="J21" s="211"/>
      <c r="L21" s="463"/>
      <c r="M21" s="430"/>
      <c r="N21" s="435"/>
      <c r="O21" s="434"/>
      <c r="P21" s="434"/>
      <c r="Q21" s="430"/>
      <c r="R21" s="430"/>
      <c r="S21" s="430"/>
      <c r="T21" s="433"/>
      <c r="U21" s="456"/>
    </row>
    <row r="22" spans="1:21" ht="12.75">
      <c r="A22" s="231" t="s">
        <v>0</v>
      </c>
      <c r="B22" s="238"/>
      <c r="C22" s="239"/>
      <c r="D22" s="388"/>
      <c r="E22" s="355"/>
      <c r="F22" s="235"/>
      <c r="G22" s="355"/>
      <c r="H22" s="242" t="s">
        <v>0</v>
      </c>
      <c r="I22" s="306"/>
      <c r="J22" s="380">
        <v>4392</v>
      </c>
      <c r="L22" s="463"/>
      <c r="M22" s="430"/>
      <c r="N22" s="464"/>
      <c r="O22" s="434"/>
      <c r="P22" s="435"/>
      <c r="Q22" s="430"/>
      <c r="R22" s="435"/>
      <c r="S22" s="430"/>
      <c r="T22" s="436"/>
      <c r="U22" s="465"/>
    </row>
    <row r="23" spans="1:21" ht="12.75">
      <c r="A23" s="231" t="s">
        <v>2</v>
      </c>
      <c r="B23" s="238">
        <v>1.68</v>
      </c>
      <c r="C23" s="244">
        <v>3544</v>
      </c>
      <c r="D23" s="354"/>
      <c r="E23" s="241"/>
      <c r="F23" s="234"/>
      <c r="G23" s="241"/>
      <c r="H23" s="235" t="s">
        <v>2</v>
      </c>
      <c r="I23" s="378"/>
      <c r="J23" s="211"/>
      <c r="K23" s="384"/>
      <c r="L23" s="463"/>
      <c r="M23" s="430"/>
      <c r="N23" s="435"/>
      <c r="O23" s="434"/>
      <c r="P23" s="435"/>
      <c r="Q23" s="430"/>
      <c r="R23" s="435"/>
      <c r="S23" s="430"/>
      <c r="T23" s="433"/>
      <c r="U23" s="456"/>
    </row>
    <row r="24" spans="1:21" ht="12.75">
      <c r="A24" s="231" t="s">
        <v>3</v>
      </c>
      <c r="B24" s="238" t="s">
        <v>49</v>
      </c>
      <c r="C24" s="244"/>
      <c r="D24" s="354"/>
      <c r="E24" s="241"/>
      <c r="F24" s="234"/>
      <c r="G24" s="234"/>
      <c r="H24" s="336" t="s">
        <v>3</v>
      </c>
      <c r="I24" s="247"/>
      <c r="J24" s="381"/>
      <c r="L24" s="463"/>
      <c r="M24" s="430"/>
      <c r="N24" s="435"/>
      <c r="O24" s="434"/>
      <c r="P24" s="435"/>
      <c r="Q24" s="430"/>
      <c r="R24" s="430"/>
      <c r="S24" s="430"/>
      <c r="T24" s="437"/>
      <c r="U24" s="456"/>
    </row>
    <row r="25" spans="1:21" ht="12.75">
      <c r="A25" s="231" t="s">
        <v>4</v>
      </c>
      <c r="B25" s="238"/>
      <c r="C25" s="244"/>
      <c r="D25" s="354"/>
      <c r="E25" s="241"/>
      <c r="F25" s="234"/>
      <c r="G25" s="234"/>
      <c r="H25" s="335" t="s">
        <v>4</v>
      </c>
      <c r="I25" s="243"/>
      <c r="J25" s="405">
        <v>6377</v>
      </c>
      <c r="L25" s="463"/>
      <c r="M25" s="430"/>
      <c r="N25" s="435"/>
      <c r="O25" s="434"/>
      <c r="P25" s="435"/>
      <c r="Q25" s="430"/>
      <c r="R25" s="430"/>
      <c r="S25" s="430"/>
      <c r="T25" s="437"/>
      <c r="U25" s="465"/>
    </row>
    <row r="26" spans="1:21" ht="12.75">
      <c r="A26" s="231" t="s">
        <v>5</v>
      </c>
      <c r="B26" s="238"/>
      <c r="C26" s="244"/>
      <c r="D26" s="354"/>
      <c r="E26" s="241"/>
      <c r="F26" s="234"/>
      <c r="G26" s="234"/>
      <c r="H26" s="226" t="s">
        <v>5</v>
      </c>
      <c r="I26" s="378"/>
      <c r="J26" s="381"/>
      <c r="L26" s="463"/>
      <c r="M26" s="430"/>
      <c r="N26" s="435"/>
      <c r="O26" s="434"/>
      <c r="P26" s="435"/>
      <c r="Q26" s="430"/>
      <c r="R26" s="430"/>
      <c r="S26" s="430"/>
      <c r="T26" s="433"/>
      <c r="U26" s="456"/>
    </row>
    <row r="27" spans="1:21" ht="12.75">
      <c r="A27" s="231" t="s">
        <v>6</v>
      </c>
      <c r="B27" s="238"/>
      <c r="C27" s="239"/>
      <c r="D27" s="354"/>
      <c r="E27" s="241"/>
      <c r="F27" s="234"/>
      <c r="G27" s="234"/>
      <c r="H27" s="336" t="s">
        <v>6</v>
      </c>
      <c r="I27" s="237"/>
      <c r="J27" s="381"/>
      <c r="L27" s="463"/>
      <c r="M27" s="430"/>
      <c r="N27" s="464"/>
      <c r="O27" s="434"/>
      <c r="P27" s="435"/>
      <c r="Q27" s="430"/>
      <c r="R27" s="430"/>
      <c r="S27" s="430"/>
      <c r="T27" s="433"/>
      <c r="U27" s="456"/>
    </row>
    <row r="28" spans="1:21" ht="12.75">
      <c r="A28" s="231" t="s">
        <v>7</v>
      </c>
      <c r="B28" s="238"/>
      <c r="C28" s="238"/>
      <c r="D28" s="354"/>
      <c r="E28" s="241"/>
      <c r="F28" s="234"/>
      <c r="G28" s="234"/>
      <c r="H28" s="335" t="s">
        <v>7</v>
      </c>
      <c r="I28" s="243"/>
      <c r="J28" s="406">
        <v>6538</v>
      </c>
      <c r="L28" s="463"/>
      <c r="M28" s="430"/>
      <c r="N28" s="430"/>
      <c r="O28" s="434"/>
      <c r="P28" s="435"/>
      <c r="Q28" s="430"/>
      <c r="R28" s="430"/>
      <c r="S28" s="430"/>
      <c r="T28" s="437"/>
      <c r="U28" s="466"/>
    </row>
    <row r="29" spans="1:21" ht="12.75">
      <c r="A29" s="231" t="s">
        <v>8</v>
      </c>
      <c r="B29" s="238"/>
      <c r="C29" s="238"/>
      <c r="D29" s="354"/>
      <c r="E29" s="241"/>
      <c r="F29" s="234"/>
      <c r="G29" s="234"/>
      <c r="H29" s="226" t="s">
        <v>8</v>
      </c>
      <c r="I29" s="378"/>
      <c r="J29" s="381"/>
      <c r="L29" s="463"/>
      <c r="M29" s="430"/>
      <c r="N29" s="430"/>
      <c r="O29" s="434"/>
      <c r="P29" s="435"/>
      <c r="Q29" s="430"/>
      <c r="R29" s="430"/>
      <c r="S29" s="430"/>
      <c r="T29" s="433"/>
      <c r="U29" s="456"/>
    </row>
    <row r="30" spans="1:21" ht="12.75">
      <c r="A30" s="231" t="s">
        <v>9</v>
      </c>
      <c r="B30" s="238">
        <v>2.27</v>
      </c>
      <c r="C30" s="249">
        <v>3946</v>
      </c>
      <c r="D30" s="354"/>
      <c r="E30" s="241"/>
      <c r="F30" s="240"/>
      <c r="G30" s="250"/>
      <c r="H30" s="336" t="s">
        <v>9</v>
      </c>
      <c r="I30" s="237"/>
      <c r="J30" s="381"/>
      <c r="L30" s="463"/>
      <c r="M30" s="430"/>
      <c r="N30" s="467"/>
      <c r="O30" s="434"/>
      <c r="P30" s="435"/>
      <c r="Q30" s="418"/>
      <c r="R30" s="429"/>
      <c r="S30" s="430"/>
      <c r="T30" s="433"/>
      <c r="U30" s="456"/>
    </row>
    <row r="31" spans="1:21" ht="12.75">
      <c r="A31" s="231" t="s">
        <v>10</v>
      </c>
      <c r="B31" s="232"/>
      <c r="C31" s="233"/>
      <c r="D31" s="354"/>
      <c r="E31" s="355"/>
      <c r="F31" s="234"/>
      <c r="G31" s="234"/>
      <c r="H31" s="335" t="s">
        <v>10</v>
      </c>
      <c r="I31" s="243"/>
      <c r="J31" s="406">
        <v>5815</v>
      </c>
      <c r="L31" s="463"/>
      <c r="M31" s="430"/>
      <c r="N31" s="435"/>
      <c r="O31" s="434"/>
      <c r="P31" s="435"/>
      <c r="Q31" s="430"/>
      <c r="R31" s="430"/>
      <c r="S31" s="430"/>
      <c r="T31" s="437"/>
      <c r="U31" s="466"/>
    </row>
    <row r="32" spans="1:21" ht="12.75">
      <c r="A32" s="251" t="s">
        <v>11</v>
      </c>
      <c r="B32" s="238"/>
      <c r="C32" s="244"/>
      <c r="D32" s="354"/>
      <c r="E32" s="241"/>
      <c r="F32" s="234"/>
      <c r="G32" s="234"/>
      <c r="H32" s="226" t="s">
        <v>11</v>
      </c>
      <c r="I32" s="245"/>
      <c r="J32" s="381"/>
      <c r="L32" s="433"/>
      <c r="M32" s="430"/>
      <c r="N32" s="435"/>
      <c r="O32" s="434"/>
      <c r="P32" s="435"/>
      <c r="Q32" s="430"/>
      <c r="R32" s="430"/>
      <c r="S32" s="430"/>
      <c r="T32" s="433"/>
      <c r="U32" s="456"/>
    </row>
    <row r="33" spans="1:21" ht="12.75">
      <c r="A33" s="252" t="s">
        <v>24</v>
      </c>
      <c r="B33" s="248">
        <f>SUM(B20:B31)</f>
        <v>3.95</v>
      </c>
      <c r="C33" s="303">
        <f>SUM(C20:C31)</f>
        <v>7490</v>
      </c>
      <c r="D33" s="240"/>
      <c r="E33" s="356"/>
      <c r="F33" s="240"/>
      <c r="G33" s="356"/>
      <c r="H33" s="382" t="s">
        <v>62</v>
      </c>
      <c r="I33" s="379"/>
      <c r="J33" s="324">
        <f>SUM(J22:J32)</f>
        <v>23122</v>
      </c>
      <c r="L33" s="468"/>
      <c r="M33" s="418"/>
      <c r="N33" s="438"/>
      <c r="O33" s="418"/>
      <c r="P33" s="438"/>
      <c r="Q33" s="418"/>
      <c r="R33" s="438"/>
      <c r="S33" s="438"/>
      <c r="T33" s="469"/>
      <c r="U33" s="470"/>
    </row>
    <row r="34" spans="1:21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  <c r="L34" s="439"/>
      <c r="M34" s="427"/>
      <c r="N34" s="440"/>
      <c r="O34" s="427"/>
      <c r="P34" s="441"/>
      <c r="Q34" s="427"/>
      <c r="R34" s="440"/>
      <c r="S34" s="442"/>
      <c r="T34" s="78"/>
      <c r="U34" s="78"/>
    </row>
    <row r="35" spans="1:21" ht="12.75">
      <c r="A35" s="328"/>
      <c r="B35" s="178" t="s">
        <v>57</v>
      </c>
      <c r="C35" s="91"/>
      <c r="D35" s="90" t="s">
        <v>67</v>
      </c>
      <c r="E35" s="179"/>
      <c r="F35" s="90" t="s">
        <v>68</v>
      </c>
      <c r="G35" s="179"/>
      <c r="H35" s="346" t="s">
        <v>38</v>
      </c>
      <c r="I35" s="361" t="s">
        <v>66</v>
      </c>
      <c r="J35" s="362"/>
      <c r="L35" s="443"/>
      <c r="M35" s="427"/>
      <c r="N35" s="427"/>
      <c r="O35" s="471"/>
      <c r="P35" s="471"/>
      <c r="Q35" s="471"/>
      <c r="R35" s="471"/>
      <c r="S35" s="418"/>
      <c r="T35" s="418"/>
      <c r="U35" s="472"/>
    </row>
    <row r="36" spans="1:21" ht="12.75">
      <c r="A36" s="257"/>
      <c r="B36" s="325" t="s">
        <v>55</v>
      </c>
      <c r="C36" s="326" t="s">
        <v>19</v>
      </c>
      <c r="D36" s="325" t="s">
        <v>56</v>
      </c>
      <c r="E36" s="326" t="s">
        <v>19</v>
      </c>
      <c r="F36" s="325" t="s">
        <v>55</v>
      </c>
      <c r="G36" s="326" t="s">
        <v>19</v>
      </c>
      <c r="H36" s="327" t="s">
        <v>19</v>
      </c>
      <c r="I36" s="390" t="s">
        <v>17</v>
      </c>
      <c r="J36" s="357" t="s">
        <v>19</v>
      </c>
      <c r="L36" s="453"/>
      <c r="M36" s="419"/>
      <c r="N36" s="420"/>
      <c r="O36" s="419"/>
      <c r="P36" s="420"/>
      <c r="Q36" s="419"/>
      <c r="R36" s="420"/>
      <c r="S36" s="420"/>
      <c r="T36" s="430"/>
      <c r="U36" s="430"/>
    </row>
    <row r="37" spans="1:21" ht="12.75">
      <c r="A37" s="189" t="s">
        <v>1</v>
      </c>
      <c r="B37" s="198">
        <v>0.304</v>
      </c>
      <c r="C37" s="199">
        <v>2332</v>
      </c>
      <c r="D37" s="198">
        <v>0.395</v>
      </c>
      <c r="E37" s="308" t="s">
        <v>26</v>
      </c>
      <c r="F37" s="198">
        <v>0.395</v>
      </c>
      <c r="G37" s="309" t="s">
        <v>26</v>
      </c>
      <c r="H37" s="337"/>
      <c r="I37" s="358"/>
      <c r="J37" s="358"/>
      <c r="L37" s="453"/>
      <c r="M37" s="420"/>
      <c r="N37" s="454"/>
      <c r="O37" s="420"/>
      <c r="P37" s="473"/>
      <c r="Q37" s="420"/>
      <c r="R37" s="424"/>
      <c r="S37" s="474"/>
      <c r="T37" s="434"/>
      <c r="U37" s="434"/>
    </row>
    <row r="38" spans="1:21" ht="12.75">
      <c r="A38" s="189" t="s">
        <v>0</v>
      </c>
      <c r="B38" s="205">
        <v>0.168</v>
      </c>
      <c r="C38" s="206">
        <v>2136</v>
      </c>
      <c r="D38" s="205"/>
      <c r="E38" s="308"/>
      <c r="F38" s="205"/>
      <c r="G38" s="309"/>
      <c r="H38" s="338"/>
      <c r="I38" s="358">
        <v>0.09</v>
      </c>
      <c r="J38" s="359">
        <v>720</v>
      </c>
      <c r="L38" s="453"/>
      <c r="M38" s="420"/>
      <c r="N38" s="454"/>
      <c r="O38" s="420"/>
      <c r="P38" s="473"/>
      <c r="Q38" s="420"/>
      <c r="R38" s="424"/>
      <c r="S38" s="474"/>
      <c r="T38" s="434"/>
      <c r="U38" s="435"/>
    </row>
    <row r="39" spans="1:21" ht="12.75">
      <c r="A39" s="189" t="s">
        <v>2</v>
      </c>
      <c r="B39" s="205">
        <v>0.201</v>
      </c>
      <c r="C39" s="206">
        <v>2136</v>
      </c>
      <c r="D39" s="205">
        <v>0.367</v>
      </c>
      <c r="E39" s="308" t="s">
        <v>26</v>
      </c>
      <c r="F39" s="205">
        <v>0.538</v>
      </c>
      <c r="G39" s="309" t="s">
        <v>26</v>
      </c>
      <c r="H39" s="338"/>
      <c r="I39" s="358"/>
      <c r="J39" s="359"/>
      <c r="L39" s="453"/>
      <c r="M39" s="420"/>
      <c r="N39" s="454"/>
      <c r="O39" s="420"/>
      <c r="P39" s="473"/>
      <c r="Q39" s="420"/>
      <c r="R39" s="424"/>
      <c r="S39" s="474"/>
      <c r="T39" s="434"/>
      <c r="U39" s="435"/>
    </row>
    <row r="40" spans="1:21" ht="12.75">
      <c r="A40" s="189" t="s">
        <v>3</v>
      </c>
      <c r="B40" s="205">
        <v>0.344</v>
      </c>
      <c r="C40" s="206">
        <v>3780</v>
      </c>
      <c r="D40" s="205">
        <v>0.169</v>
      </c>
      <c r="E40" s="308" t="s">
        <v>26</v>
      </c>
      <c r="F40" s="205">
        <v>0.169</v>
      </c>
      <c r="G40" s="309" t="s">
        <v>26</v>
      </c>
      <c r="H40" s="338"/>
      <c r="I40" s="358">
        <v>0.118</v>
      </c>
      <c r="J40" s="359">
        <v>785</v>
      </c>
      <c r="L40" s="453"/>
      <c r="M40" s="420"/>
      <c r="N40" s="454"/>
      <c r="O40" s="420"/>
      <c r="P40" s="473"/>
      <c r="Q40" s="420"/>
      <c r="R40" s="424"/>
      <c r="S40" s="474"/>
      <c r="T40" s="434"/>
      <c r="U40" s="435"/>
    </row>
    <row r="41" spans="1:20" ht="12.75">
      <c r="A41" s="189" t="s">
        <v>4</v>
      </c>
      <c r="B41" s="205">
        <v>0.283</v>
      </c>
      <c r="C41" s="206">
        <v>2891</v>
      </c>
      <c r="D41" s="205">
        <v>0.333</v>
      </c>
      <c r="E41" s="311" t="s">
        <v>26</v>
      </c>
      <c r="F41" s="205">
        <v>0.51</v>
      </c>
      <c r="G41" s="312" t="s">
        <v>26</v>
      </c>
      <c r="H41" s="338"/>
      <c r="I41" s="358"/>
      <c r="J41" s="359"/>
      <c r="L41" s="420"/>
      <c r="M41" s="454"/>
      <c r="N41" s="420"/>
      <c r="O41" s="473"/>
      <c r="P41" s="420"/>
      <c r="Q41" s="424"/>
      <c r="R41" s="474"/>
      <c r="S41" s="434"/>
      <c r="T41" s="435"/>
    </row>
    <row r="42" spans="1:21" ht="12.75">
      <c r="A42" s="189" t="s">
        <v>5</v>
      </c>
      <c r="B42" s="205">
        <v>0.331</v>
      </c>
      <c r="C42" s="206">
        <v>2716</v>
      </c>
      <c r="D42" s="205"/>
      <c r="E42" s="311"/>
      <c r="F42" s="205"/>
      <c r="G42" s="312"/>
      <c r="H42" s="339">
        <v>6923</v>
      </c>
      <c r="I42" s="358">
        <v>0.071</v>
      </c>
      <c r="J42" s="359">
        <v>785</v>
      </c>
      <c r="L42" s="453"/>
      <c r="M42" s="420"/>
      <c r="N42" s="454"/>
      <c r="O42" s="420"/>
      <c r="P42" s="473"/>
      <c r="Q42" s="420"/>
      <c r="R42" s="424"/>
      <c r="S42" s="465"/>
      <c r="T42" s="434"/>
      <c r="U42" s="435"/>
    </row>
    <row r="43" spans="1:21" ht="12.75">
      <c r="A43" s="189" t="s">
        <v>6</v>
      </c>
      <c r="B43" s="205">
        <v>0.243</v>
      </c>
      <c r="C43" s="206">
        <v>2716</v>
      </c>
      <c r="D43" s="205">
        <v>0.367</v>
      </c>
      <c r="E43" s="311" t="s">
        <v>26</v>
      </c>
      <c r="F43" s="205">
        <v>0.367</v>
      </c>
      <c r="G43" s="312" t="s">
        <v>26</v>
      </c>
      <c r="H43" s="338"/>
      <c r="I43" s="358"/>
      <c r="J43" s="359"/>
      <c r="L43" s="453"/>
      <c r="M43" s="420"/>
      <c r="N43" s="454"/>
      <c r="O43" s="420"/>
      <c r="P43" s="473"/>
      <c r="Q43" s="420"/>
      <c r="R43" s="424"/>
      <c r="S43" s="474"/>
      <c r="T43" s="434"/>
      <c r="U43" s="435"/>
    </row>
    <row r="44" spans="1:21" ht="12.75">
      <c r="A44" s="189" t="s">
        <v>7</v>
      </c>
      <c r="B44" s="205">
        <v>0.338</v>
      </c>
      <c r="C44" s="206">
        <v>2672</v>
      </c>
      <c r="D44" s="205"/>
      <c r="E44" s="311"/>
      <c r="F44" s="205"/>
      <c r="G44" s="312"/>
      <c r="H44" s="338"/>
      <c r="I44" s="358">
        <v>0.081</v>
      </c>
      <c r="J44" s="359">
        <v>720</v>
      </c>
      <c r="L44" s="453"/>
      <c r="M44" s="420"/>
      <c r="N44" s="454"/>
      <c r="O44" s="420"/>
      <c r="P44" s="473"/>
      <c r="Q44" s="420"/>
      <c r="R44" s="424"/>
      <c r="S44" s="474"/>
      <c r="T44" s="434"/>
      <c r="U44" s="435"/>
    </row>
    <row r="45" spans="1:21" ht="12.75">
      <c r="A45" s="189" t="s">
        <v>8</v>
      </c>
      <c r="B45" s="205">
        <v>0.265</v>
      </c>
      <c r="C45" s="206">
        <v>2563</v>
      </c>
      <c r="D45" s="205">
        <v>0.383</v>
      </c>
      <c r="E45" s="311" t="s">
        <v>26</v>
      </c>
      <c r="F45" s="205">
        <v>0.383</v>
      </c>
      <c r="G45" s="312" t="s">
        <v>26</v>
      </c>
      <c r="H45" s="338"/>
      <c r="I45" s="358">
        <v>0.074</v>
      </c>
      <c r="J45" s="359">
        <v>720</v>
      </c>
      <c r="L45" s="453"/>
      <c r="M45" s="420"/>
      <c r="N45" s="454"/>
      <c r="O45" s="420"/>
      <c r="P45" s="473"/>
      <c r="Q45" s="420"/>
      <c r="R45" s="424"/>
      <c r="S45" s="474"/>
      <c r="T45" s="434"/>
      <c r="U45" s="435"/>
    </row>
    <row r="46" spans="1:21" ht="12.75">
      <c r="A46" s="189" t="s">
        <v>9</v>
      </c>
      <c r="B46" s="205">
        <v>0.348</v>
      </c>
      <c r="C46" s="206">
        <v>4238</v>
      </c>
      <c r="D46" s="205"/>
      <c r="E46" s="311"/>
      <c r="F46" s="205"/>
      <c r="G46" s="312"/>
      <c r="H46" s="491">
        <v>6581</v>
      </c>
      <c r="I46" s="358">
        <v>0.097</v>
      </c>
      <c r="J46" s="359">
        <v>1439</v>
      </c>
      <c r="L46" s="453"/>
      <c r="M46" s="420"/>
      <c r="N46" s="454"/>
      <c r="O46" s="420"/>
      <c r="P46" s="473"/>
      <c r="Q46" s="420"/>
      <c r="R46" s="424"/>
      <c r="S46" s="474"/>
      <c r="T46" s="434"/>
      <c r="U46" s="435"/>
    </row>
    <row r="47" spans="1:21" ht="12.75">
      <c r="A47" s="189" t="s">
        <v>10</v>
      </c>
      <c r="B47" s="205">
        <v>0.262</v>
      </c>
      <c r="C47" s="206">
        <v>2628</v>
      </c>
      <c r="D47" s="205"/>
      <c r="E47" s="311"/>
      <c r="F47" s="205"/>
      <c r="G47" s="312"/>
      <c r="H47" s="338"/>
      <c r="I47" s="358">
        <v>0.077</v>
      </c>
      <c r="J47" s="360">
        <v>720</v>
      </c>
      <c r="L47" s="453"/>
      <c r="M47" s="420"/>
      <c r="N47" s="454"/>
      <c r="O47" s="420"/>
      <c r="P47" s="473"/>
      <c r="Q47" s="420"/>
      <c r="R47" s="424"/>
      <c r="S47" s="474"/>
      <c r="T47" s="434"/>
      <c r="U47" s="435"/>
    </row>
    <row r="48" spans="1:21" ht="12.75">
      <c r="A48" s="211" t="s">
        <v>11</v>
      </c>
      <c r="B48" s="205">
        <v>0.209</v>
      </c>
      <c r="C48" s="206">
        <v>2737</v>
      </c>
      <c r="D48" s="205">
        <v>0.191</v>
      </c>
      <c r="E48" s="311" t="s">
        <v>26</v>
      </c>
      <c r="F48" s="310">
        <v>0.191</v>
      </c>
      <c r="G48" s="312" t="s">
        <v>26</v>
      </c>
      <c r="H48" s="338"/>
      <c r="I48" s="358">
        <v>0.071</v>
      </c>
      <c r="J48" s="359">
        <v>720</v>
      </c>
      <c r="L48" s="456"/>
      <c r="M48" s="420"/>
      <c r="N48" s="454"/>
      <c r="O48" s="420"/>
      <c r="P48" s="473"/>
      <c r="Q48" s="474"/>
      <c r="R48" s="424"/>
      <c r="S48" s="474"/>
      <c r="T48" s="434"/>
      <c r="U48" s="435"/>
    </row>
    <row r="49" spans="1:21" ht="12.75">
      <c r="A49" s="330" t="s">
        <v>24</v>
      </c>
      <c r="B49" s="215">
        <f>SUM(B37:B48)</f>
        <v>3.296</v>
      </c>
      <c r="C49" s="216">
        <f>SUM(C37:C48)</f>
        <v>33545</v>
      </c>
      <c r="D49" s="215">
        <f>SUM(D37:D48)</f>
        <v>2.205</v>
      </c>
      <c r="E49" s="311" t="s">
        <v>26</v>
      </c>
      <c r="F49" s="415">
        <f>SUM(F37:F48)</f>
        <v>2.553</v>
      </c>
      <c r="G49" s="312" t="s">
        <v>26</v>
      </c>
      <c r="H49" s="340">
        <f>SUM(H42:H48)</f>
        <v>13504</v>
      </c>
      <c r="I49" s="346">
        <f>SUM(I38:I48)</f>
        <v>0.6789999999999999</v>
      </c>
      <c r="J49" s="363">
        <f>SUM(J38:J48)</f>
        <v>6609</v>
      </c>
      <c r="L49" s="456"/>
      <c r="M49" s="417"/>
      <c r="N49" s="444"/>
      <c r="O49" s="417"/>
      <c r="P49" s="473"/>
      <c r="Q49" s="475"/>
      <c r="R49" s="424"/>
      <c r="S49" s="444"/>
      <c r="T49" s="418"/>
      <c r="U49" s="438"/>
    </row>
    <row r="50" spans="1:21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  <c r="L50" s="457"/>
      <c r="M50" s="417"/>
      <c r="N50" s="444"/>
      <c r="O50" s="417"/>
      <c r="P50" s="445"/>
      <c r="Q50" s="446"/>
      <c r="R50" s="447"/>
      <c r="S50" s="446"/>
      <c r="T50" s="448"/>
      <c r="U50" s="78"/>
    </row>
    <row r="51" spans="1:21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383">
        <f>G17</f>
        <v>216669</v>
      </c>
      <c r="L51" s="476"/>
      <c r="M51" s="476"/>
      <c r="N51" s="476"/>
      <c r="O51" s="476"/>
      <c r="P51" s="476"/>
      <c r="Q51" s="84"/>
      <c r="R51" s="84"/>
      <c r="S51" s="84"/>
      <c r="T51" s="85"/>
      <c r="U51" s="477"/>
    </row>
    <row r="52" spans="1:21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366">
        <f>C33</f>
        <v>7490</v>
      </c>
      <c r="L52" s="476"/>
      <c r="M52" s="476"/>
      <c r="N52" s="476"/>
      <c r="O52" s="476"/>
      <c r="P52" s="84"/>
      <c r="Q52" s="84"/>
      <c r="R52" s="84"/>
      <c r="S52" s="84"/>
      <c r="T52" s="85"/>
      <c r="U52" s="449"/>
    </row>
    <row r="53" spans="1:21" ht="12.75">
      <c r="A53" s="403" t="s">
        <v>58</v>
      </c>
      <c r="B53" s="403"/>
      <c r="C53" s="403"/>
      <c r="D53" s="403"/>
      <c r="E53" s="321"/>
      <c r="F53" s="321"/>
      <c r="G53" s="321"/>
      <c r="H53" s="344"/>
      <c r="I53" s="322"/>
      <c r="J53" s="365">
        <f>C49</f>
        <v>33545</v>
      </c>
      <c r="L53" s="478"/>
      <c r="M53" s="478"/>
      <c r="N53" s="478"/>
      <c r="O53" s="478"/>
      <c r="P53" s="439"/>
      <c r="Q53" s="439"/>
      <c r="R53" s="439"/>
      <c r="S53" s="439"/>
      <c r="T53" s="479"/>
      <c r="U53" s="449"/>
    </row>
    <row r="54" spans="1:21" ht="12.75">
      <c r="A54" s="403" t="s">
        <v>71</v>
      </c>
      <c r="B54" s="403"/>
      <c r="C54" s="403"/>
      <c r="D54" s="403"/>
      <c r="E54" s="321"/>
      <c r="F54" s="321"/>
      <c r="G54" s="321"/>
      <c r="H54" s="344"/>
      <c r="I54" s="322"/>
      <c r="J54" s="365">
        <f>H49</f>
        <v>13504</v>
      </c>
      <c r="L54" s="478"/>
      <c r="M54" s="478"/>
      <c r="N54" s="478"/>
      <c r="O54" s="478"/>
      <c r="P54" s="439"/>
      <c r="Q54" s="439"/>
      <c r="R54" s="439"/>
      <c r="S54" s="439"/>
      <c r="T54" s="479"/>
      <c r="U54" s="449"/>
    </row>
    <row r="55" spans="1:21" ht="12.75">
      <c r="A55" s="403" t="s">
        <v>53</v>
      </c>
      <c r="B55" s="403"/>
      <c r="C55" s="403"/>
      <c r="D55" s="403"/>
      <c r="E55" s="321"/>
      <c r="F55" s="321"/>
      <c r="G55" s="321"/>
      <c r="H55" s="344"/>
      <c r="I55" s="323"/>
      <c r="J55" s="365">
        <f>J49</f>
        <v>6609</v>
      </c>
      <c r="L55" s="478"/>
      <c r="M55" s="478"/>
      <c r="N55" s="478"/>
      <c r="O55" s="478"/>
      <c r="P55" s="439"/>
      <c r="Q55" s="439"/>
      <c r="R55" s="439"/>
      <c r="S55" s="439"/>
      <c r="T55" s="85"/>
      <c r="U55" s="449"/>
    </row>
    <row r="56" spans="1:21" ht="12.75">
      <c r="A56" s="403" t="s">
        <v>54</v>
      </c>
      <c r="B56" s="403"/>
      <c r="C56" s="403"/>
      <c r="D56" s="403"/>
      <c r="E56" s="367"/>
      <c r="F56" s="367"/>
      <c r="G56" s="367"/>
      <c r="H56" s="368"/>
      <c r="I56" s="369"/>
      <c r="J56" s="370">
        <v>10315</v>
      </c>
      <c r="L56" s="478"/>
      <c r="M56" s="478"/>
      <c r="N56" s="478"/>
      <c r="O56" s="478"/>
      <c r="P56" s="480"/>
      <c r="Q56" s="480"/>
      <c r="R56" s="480"/>
      <c r="S56" s="480"/>
      <c r="T56" s="481"/>
      <c r="U56" s="482"/>
    </row>
    <row r="57" spans="1:21" ht="12.75">
      <c r="A57" s="401" t="s">
        <v>63</v>
      </c>
      <c r="B57" s="401"/>
      <c r="C57" s="401"/>
      <c r="D57" s="401"/>
      <c r="E57" s="38"/>
      <c r="F57" s="38"/>
      <c r="G57" s="38"/>
      <c r="H57" s="398"/>
      <c r="I57" s="399"/>
      <c r="J57" s="400">
        <f>SUM(J51:J56)</f>
        <v>288132</v>
      </c>
      <c r="L57" s="84"/>
      <c r="M57" s="84"/>
      <c r="N57" s="84"/>
      <c r="O57" s="84"/>
      <c r="P57" s="78"/>
      <c r="Q57" s="78"/>
      <c r="R57" s="78"/>
      <c r="S57" s="78"/>
      <c r="T57" s="449"/>
      <c r="U57" s="85"/>
    </row>
    <row r="58" spans="1:21" ht="12.75">
      <c r="A58" s="391" t="s">
        <v>64</v>
      </c>
      <c r="B58" s="391"/>
      <c r="C58" s="391"/>
      <c r="D58" s="391"/>
      <c r="E58" s="391"/>
      <c r="F58" s="391"/>
      <c r="G58" s="391"/>
      <c r="H58" s="392"/>
      <c r="I58" s="393"/>
      <c r="J58" s="394">
        <v>205495</v>
      </c>
      <c r="L58" s="483"/>
      <c r="M58" s="483"/>
      <c r="N58" s="483"/>
      <c r="O58" s="483"/>
      <c r="P58" s="483"/>
      <c r="Q58" s="483"/>
      <c r="R58" s="483"/>
      <c r="S58" s="483"/>
      <c r="T58" s="481"/>
      <c r="U58" s="482"/>
    </row>
    <row r="59" spans="1:21" ht="12.75">
      <c r="A59" s="391" t="s">
        <v>72</v>
      </c>
      <c r="B59" s="391"/>
      <c r="C59" s="391"/>
      <c r="D59" s="391"/>
      <c r="E59" s="391"/>
      <c r="F59" s="391"/>
      <c r="G59" s="391"/>
      <c r="H59" s="392"/>
      <c r="I59" s="395"/>
      <c r="J59" s="394">
        <v>8000</v>
      </c>
      <c r="L59" s="483"/>
      <c r="M59" s="483"/>
      <c r="N59" s="483"/>
      <c r="O59" s="483"/>
      <c r="P59" s="483"/>
      <c r="Q59" s="483"/>
      <c r="R59" s="483"/>
      <c r="S59" s="483"/>
      <c r="T59" s="484"/>
      <c r="U59" s="482"/>
    </row>
    <row r="60" spans="1:21" ht="12.75">
      <c r="A60" s="396" t="s">
        <v>65</v>
      </c>
      <c r="B60" s="396"/>
      <c r="C60" s="396"/>
      <c r="D60" s="396"/>
      <c r="E60" s="396"/>
      <c r="F60" s="396"/>
      <c r="G60" s="396"/>
      <c r="H60" s="392"/>
      <c r="I60" s="393"/>
      <c r="J60" s="397">
        <f>J33</f>
        <v>23122</v>
      </c>
      <c r="L60" s="480"/>
      <c r="M60" s="480"/>
      <c r="N60" s="480"/>
      <c r="O60" s="480"/>
      <c r="P60" s="480"/>
      <c r="Q60" s="480"/>
      <c r="R60" s="480"/>
      <c r="S60" s="483"/>
      <c r="T60" s="481"/>
      <c r="U60" s="449"/>
    </row>
    <row r="61" spans="1:21" ht="12.75">
      <c r="A61" s="371" t="s">
        <v>50</v>
      </c>
      <c r="B61" s="371"/>
      <c r="C61" s="371"/>
      <c r="D61" s="371"/>
      <c r="E61" s="371"/>
      <c r="F61" s="371"/>
      <c r="G61" s="371"/>
      <c r="H61" s="372"/>
      <c r="I61" s="373"/>
      <c r="J61" s="374">
        <f>J57-J58-J59-J60</f>
        <v>51515</v>
      </c>
      <c r="L61" s="480"/>
      <c r="M61" s="480"/>
      <c r="N61" s="480"/>
      <c r="O61" s="480"/>
      <c r="P61" s="480"/>
      <c r="Q61" s="480"/>
      <c r="R61" s="480"/>
      <c r="S61" s="78"/>
      <c r="T61" s="85"/>
      <c r="U61" s="449"/>
    </row>
  </sheetData>
  <sheetProtection/>
  <printOptions/>
  <pageMargins left="0.41" right="0.43" top="0.52" bottom="0.6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25">
      <selection activeCell="N33" sqref="N33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0.7109375" style="0" customWidth="1"/>
    <col min="4" max="4" width="7.7109375" style="0" customWidth="1"/>
    <col min="5" max="5" width="11.421875" style="0" customWidth="1"/>
    <col min="7" max="7" width="9.8515625" style="0" customWidth="1"/>
    <col min="8" max="8" width="10.7109375" style="0" customWidth="1"/>
    <col min="9" max="9" width="9.28125" style="0" customWidth="1"/>
    <col min="10" max="10" width="11.8515625" style="0" customWidth="1"/>
    <col min="14" max="14" width="10.57421875" style="0" customWidth="1"/>
    <col min="15" max="15" width="12.8515625" style="0" customWidth="1"/>
    <col min="16" max="16" width="13.140625" style="0" customWidth="1"/>
    <col min="18" max="18" width="9.8515625" style="0" customWidth="1"/>
    <col min="21" max="21" width="11.00390625" style="0" customWidth="1"/>
  </cols>
  <sheetData>
    <row r="1" spans="1:21" ht="13.5">
      <c r="A1" s="385" t="s">
        <v>70</v>
      </c>
      <c r="B1" s="18"/>
      <c r="C1" s="18"/>
      <c r="D1" s="18"/>
      <c r="E1" s="18"/>
      <c r="F1" s="18"/>
      <c r="G1" s="18"/>
      <c r="H1" s="18"/>
      <c r="I1" s="386"/>
      <c r="J1" s="387"/>
      <c r="L1" s="450"/>
      <c r="M1" s="347"/>
      <c r="N1" s="347"/>
      <c r="O1" s="347"/>
      <c r="P1" s="347"/>
      <c r="Q1" s="347"/>
      <c r="R1" s="347"/>
      <c r="S1" s="347"/>
      <c r="T1" s="451"/>
      <c r="U1" s="78"/>
    </row>
    <row r="2" spans="1:21" ht="12.75">
      <c r="A2" s="498"/>
      <c r="B2" s="352" t="s">
        <v>14</v>
      </c>
      <c r="C2" s="353"/>
      <c r="D2" s="352" t="s">
        <v>16</v>
      </c>
      <c r="E2" s="353"/>
      <c r="F2" s="350" t="s">
        <v>15</v>
      </c>
      <c r="G2" s="196"/>
      <c r="H2" s="502"/>
      <c r="I2" s="503" t="s">
        <v>69</v>
      </c>
      <c r="J2" s="504"/>
      <c r="L2" s="416"/>
      <c r="M2" s="429"/>
      <c r="N2" s="418"/>
      <c r="O2" s="429"/>
      <c r="P2" s="418"/>
      <c r="Q2" s="452"/>
      <c r="R2" s="420"/>
      <c r="S2" s="417"/>
      <c r="T2" s="418"/>
      <c r="U2" s="78"/>
    </row>
    <row r="3" spans="1:21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05"/>
      <c r="I3" s="506" t="s">
        <v>17</v>
      </c>
      <c r="J3" s="540" t="s">
        <v>19</v>
      </c>
      <c r="L3" s="453"/>
      <c r="M3" s="420"/>
      <c r="N3" s="420"/>
      <c r="O3" s="420"/>
      <c r="P3" s="420"/>
      <c r="Q3" s="420"/>
      <c r="R3" s="420"/>
      <c r="S3" s="419"/>
      <c r="T3" s="420"/>
      <c r="U3" s="347"/>
    </row>
    <row r="4" spans="1:21" ht="12.75">
      <c r="A4" s="499" t="s">
        <v>1</v>
      </c>
      <c r="B4" s="196">
        <v>8.11</v>
      </c>
      <c r="C4" s="534">
        <v>14919</v>
      </c>
      <c r="D4" s="260"/>
      <c r="E4" s="535"/>
      <c r="F4" s="260"/>
      <c r="G4" s="537"/>
      <c r="H4" s="507"/>
      <c r="I4" s="506"/>
      <c r="J4" s="541"/>
      <c r="L4" s="453"/>
      <c r="M4" s="454"/>
      <c r="N4" s="454"/>
      <c r="O4" s="420"/>
      <c r="P4" s="454"/>
      <c r="Q4" s="420"/>
      <c r="R4" s="454"/>
      <c r="S4" s="421"/>
      <c r="T4" s="420"/>
      <c r="U4" s="485"/>
    </row>
    <row r="5" spans="1:21" ht="12.75">
      <c r="A5" s="499" t="s">
        <v>0</v>
      </c>
      <c r="B5" s="196">
        <v>6.72</v>
      </c>
      <c r="C5" s="535">
        <v>12355</v>
      </c>
      <c r="D5" s="196"/>
      <c r="E5" s="534"/>
      <c r="F5" s="196"/>
      <c r="G5" s="538"/>
      <c r="H5" s="508"/>
      <c r="I5" s="506"/>
      <c r="J5" s="541"/>
      <c r="L5" s="453"/>
      <c r="M5" s="454"/>
      <c r="N5" s="454"/>
      <c r="O5" s="420"/>
      <c r="P5" s="454"/>
      <c r="Q5" s="420"/>
      <c r="R5" s="454"/>
      <c r="S5" s="421"/>
      <c r="T5" s="420"/>
      <c r="U5" s="485"/>
    </row>
    <row r="6" spans="1:21" ht="12.75">
      <c r="A6" s="499" t="s">
        <v>2</v>
      </c>
      <c r="B6" s="196">
        <v>8.53</v>
      </c>
      <c r="C6" s="535">
        <v>15684</v>
      </c>
      <c r="D6" s="196"/>
      <c r="E6" s="534"/>
      <c r="F6" s="196"/>
      <c r="G6" s="538"/>
      <c r="H6" s="508"/>
      <c r="I6" s="506"/>
      <c r="J6" s="541"/>
      <c r="L6" s="453"/>
      <c r="M6" s="454"/>
      <c r="N6" s="454"/>
      <c r="O6" s="420"/>
      <c r="P6" s="454"/>
      <c r="Q6" s="420"/>
      <c r="R6" s="454"/>
      <c r="S6" s="421"/>
      <c r="T6" s="420"/>
      <c r="U6" s="485"/>
    </row>
    <row r="7" spans="1:21" ht="12.75">
      <c r="A7" s="499" t="s">
        <v>3</v>
      </c>
      <c r="B7" s="196">
        <v>14.3</v>
      </c>
      <c r="C7" s="535">
        <v>26293</v>
      </c>
      <c r="D7" s="196"/>
      <c r="E7" s="534"/>
      <c r="F7" s="196"/>
      <c r="G7" s="538"/>
      <c r="H7" s="508"/>
      <c r="I7" s="506"/>
      <c r="J7" s="541"/>
      <c r="L7" s="453"/>
      <c r="M7" s="454"/>
      <c r="N7" s="454"/>
      <c r="O7" s="420"/>
      <c r="P7" s="454"/>
      <c r="Q7" s="420"/>
      <c r="R7" s="454"/>
      <c r="S7" s="421"/>
      <c r="T7" s="420"/>
      <c r="U7" s="485"/>
    </row>
    <row r="8" spans="1:21" ht="12.75">
      <c r="A8" s="499" t="s">
        <v>4</v>
      </c>
      <c r="B8" s="196">
        <v>9.34</v>
      </c>
      <c r="C8" s="535">
        <v>17173</v>
      </c>
      <c r="D8" s="196"/>
      <c r="E8" s="534"/>
      <c r="F8" s="196"/>
      <c r="G8" s="538"/>
      <c r="H8" s="508"/>
      <c r="I8" s="506"/>
      <c r="J8" s="541"/>
      <c r="L8" s="453"/>
      <c r="M8" s="454"/>
      <c r="N8" s="454"/>
      <c r="O8" s="420"/>
      <c r="P8" s="454"/>
      <c r="Q8" s="420"/>
      <c r="R8" s="454"/>
      <c r="S8" s="421"/>
      <c r="T8" s="420"/>
      <c r="U8" s="485"/>
    </row>
    <row r="9" spans="1:21" ht="12.75">
      <c r="A9" s="499" t="s">
        <v>5</v>
      </c>
      <c r="B9" s="196">
        <v>9.65</v>
      </c>
      <c r="C9" s="535">
        <v>17743</v>
      </c>
      <c r="D9" s="196"/>
      <c r="E9" s="534"/>
      <c r="F9" s="196"/>
      <c r="G9" s="538"/>
      <c r="H9" s="508"/>
      <c r="I9" s="506"/>
      <c r="J9" s="541"/>
      <c r="L9" s="453"/>
      <c r="M9" s="454"/>
      <c r="N9" s="454"/>
      <c r="O9" s="420"/>
      <c r="P9" s="454"/>
      <c r="Q9" s="420"/>
      <c r="R9" s="454"/>
      <c r="S9" s="421"/>
      <c r="T9" s="420"/>
      <c r="U9" s="485"/>
    </row>
    <row r="10" spans="1:21" ht="12.75">
      <c r="A10" s="499" t="s">
        <v>6</v>
      </c>
      <c r="B10" s="196">
        <v>8.33</v>
      </c>
      <c r="C10" s="535">
        <v>15316</v>
      </c>
      <c r="D10" s="196">
        <v>0.96</v>
      </c>
      <c r="E10" s="534">
        <v>4208</v>
      </c>
      <c r="F10" s="196"/>
      <c r="G10" s="538"/>
      <c r="H10" s="508"/>
      <c r="I10" s="506"/>
      <c r="J10" s="541"/>
      <c r="L10" s="453"/>
      <c r="M10" s="454"/>
      <c r="N10" s="454"/>
      <c r="O10" s="420"/>
      <c r="P10" s="454"/>
      <c r="Q10" s="420"/>
      <c r="R10" s="454"/>
      <c r="S10" s="421"/>
      <c r="T10" s="420"/>
      <c r="U10" s="485"/>
    </row>
    <row r="11" spans="1:21" ht="12.75">
      <c r="A11" s="499" t="s">
        <v>7</v>
      </c>
      <c r="B11" s="196">
        <v>9.18</v>
      </c>
      <c r="C11" s="535">
        <v>16879</v>
      </c>
      <c r="D11" s="196">
        <v>0.82</v>
      </c>
      <c r="E11" s="534">
        <v>4473</v>
      </c>
      <c r="F11" s="196"/>
      <c r="G11" s="538"/>
      <c r="H11" s="508"/>
      <c r="I11" s="506"/>
      <c r="J11" s="541"/>
      <c r="L11" s="453"/>
      <c r="M11" s="454"/>
      <c r="N11" s="454"/>
      <c r="O11" s="420"/>
      <c r="P11" s="454"/>
      <c r="Q11" s="420"/>
      <c r="R11" s="454"/>
      <c r="S11" s="421"/>
      <c r="T11" s="420"/>
      <c r="U11" s="485"/>
    </row>
    <row r="12" spans="1:21" ht="12.75">
      <c r="A12" s="499" t="s">
        <v>8</v>
      </c>
      <c r="B12" s="196">
        <v>13.93</v>
      </c>
      <c r="C12" s="535">
        <v>25612</v>
      </c>
      <c r="D12" s="196"/>
      <c r="E12" s="534"/>
      <c r="F12" s="196"/>
      <c r="G12" s="538"/>
      <c r="H12" s="508"/>
      <c r="I12" s="506"/>
      <c r="J12" s="541"/>
      <c r="L12" s="453"/>
      <c r="M12" s="454"/>
      <c r="N12" s="454"/>
      <c r="O12" s="420"/>
      <c r="P12" s="454"/>
      <c r="Q12" s="420"/>
      <c r="R12" s="454"/>
      <c r="S12" s="421"/>
      <c r="T12" s="420"/>
      <c r="U12" s="485"/>
    </row>
    <row r="13" spans="1:21" ht="12.75">
      <c r="A13" s="499" t="s">
        <v>9</v>
      </c>
      <c r="B13" s="196">
        <v>8.67</v>
      </c>
      <c r="C13" s="535">
        <v>15942</v>
      </c>
      <c r="D13" s="196"/>
      <c r="E13" s="534"/>
      <c r="F13" s="196"/>
      <c r="G13" s="538"/>
      <c r="H13" s="508"/>
      <c r="I13" s="506"/>
      <c r="J13" s="542"/>
      <c r="L13" s="453"/>
      <c r="M13" s="454"/>
      <c r="N13" s="454"/>
      <c r="O13" s="420"/>
      <c r="P13" s="454"/>
      <c r="Q13" s="420"/>
      <c r="R13" s="454"/>
      <c r="S13" s="421"/>
      <c r="T13" s="420"/>
      <c r="U13" s="454"/>
    </row>
    <row r="14" spans="1:21" ht="12.75">
      <c r="A14" s="499" t="s">
        <v>10</v>
      </c>
      <c r="B14" s="196">
        <v>9.29</v>
      </c>
      <c r="C14" s="535">
        <v>17081</v>
      </c>
      <c r="D14" s="196"/>
      <c r="E14" s="534"/>
      <c r="F14" s="196"/>
      <c r="G14" s="538"/>
      <c r="H14" s="509"/>
      <c r="I14" s="510"/>
      <c r="J14" s="541"/>
      <c r="L14" s="453"/>
      <c r="M14" s="454"/>
      <c r="N14" s="454"/>
      <c r="O14" s="420"/>
      <c r="P14" s="454"/>
      <c r="Q14" s="420"/>
      <c r="R14" s="454"/>
      <c r="S14" s="422"/>
      <c r="T14" s="423"/>
      <c r="U14" s="485"/>
    </row>
    <row r="15" spans="1:21" ht="12.75">
      <c r="A15" s="500" t="s">
        <v>11</v>
      </c>
      <c r="B15" s="196">
        <v>8.09</v>
      </c>
      <c r="C15" s="535">
        <v>14874</v>
      </c>
      <c r="D15" s="196"/>
      <c r="E15" s="534"/>
      <c r="F15" s="196"/>
      <c r="G15" s="538"/>
      <c r="H15" s="511"/>
      <c r="I15" s="512"/>
      <c r="J15" s="541"/>
      <c r="L15" s="456"/>
      <c r="M15" s="454"/>
      <c r="N15" s="454"/>
      <c r="O15" s="420"/>
      <c r="P15" s="454"/>
      <c r="Q15" s="420"/>
      <c r="R15" s="454"/>
      <c r="S15" s="424"/>
      <c r="T15" s="425"/>
      <c r="U15" s="485"/>
    </row>
    <row r="16" spans="1:21" ht="12.75">
      <c r="A16" s="315" t="s">
        <v>24</v>
      </c>
      <c r="B16" s="213">
        <f>SUM(B4:B15)</f>
        <v>114.14000000000001</v>
      </c>
      <c r="C16" s="536">
        <f>SUM(C4:C15)</f>
        <v>209871</v>
      </c>
      <c r="D16" s="213">
        <f>SUM(D4:D15)</f>
        <v>1.7799999999999998</v>
      </c>
      <c r="E16" s="536">
        <f>SUM(E4:E15)</f>
        <v>8681</v>
      </c>
      <c r="F16" s="213">
        <f>SUM(F4:F15)</f>
        <v>0</v>
      </c>
      <c r="G16" s="539"/>
      <c r="H16" s="508"/>
      <c r="I16" s="506">
        <f>SUM(I4:I15)</f>
        <v>0</v>
      </c>
      <c r="J16" s="541">
        <f>SUM(J4:J15)</f>
        <v>0</v>
      </c>
      <c r="L16" s="457"/>
      <c r="M16" s="417"/>
      <c r="N16" s="444"/>
      <c r="O16" s="417"/>
      <c r="P16" s="444"/>
      <c r="Q16" s="417"/>
      <c r="R16" s="444"/>
      <c r="S16" s="421"/>
      <c r="T16" s="420"/>
      <c r="U16" s="485"/>
    </row>
    <row r="17" spans="1:21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218552</v>
      </c>
      <c r="H17" s="513"/>
      <c r="I17" s="503">
        <f>SUM(I4:I16)</f>
        <v>0</v>
      </c>
      <c r="J17" s="543">
        <f>SUM(J4:J16)</f>
        <v>0</v>
      </c>
      <c r="L17" s="457"/>
      <c r="M17" s="417"/>
      <c r="N17" s="444"/>
      <c r="O17" s="417"/>
      <c r="P17" s="444"/>
      <c r="Q17" s="417"/>
      <c r="R17" s="444"/>
      <c r="S17" s="421"/>
      <c r="T17" s="418"/>
      <c r="U17" s="458"/>
    </row>
    <row r="18" spans="1:21" ht="12.75">
      <c r="A18" s="109"/>
      <c r="B18" s="110"/>
      <c r="C18" s="110"/>
      <c r="D18" s="123"/>
      <c r="E18" s="141"/>
      <c r="F18" s="123"/>
      <c r="G18" s="123"/>
      <c r="H18" s="486"/>
      <c r="I18" s="347"/>
      <c r="J18" s="33"/>
      <c r="L18" s="459"/>
      <c r="M18" s="460"/>
      <c r="N18" s="460"/>
      <c r="O18" s="347"/>
      <c r="P18" s="442"/>
      <c r="Q18" s="347"/>
      <c r="R18" s="347"/>
      <c r="S18" s="487"/>
      <c r="T18" s="347"/>
      <c r="U18" s="78"/>
    </row>
    <row r="19" spans="1:21" ht="12.75">
      <c r="A19" s="93"/>
      <c r="B19" s="287" t="s">
        <v>59</v>
      </c>
      <c r="C19" s="375"/>
      <c r="D19" s="12"/>
      <c r="E19" s="407"/>
      <c r="F19" s="250"/>
      <c r="G19" s="240"/>
      <c r="H19" s="376"/>
      <c r="I19" s="377" t="s">
        <v>60</v>
      </c>
      <c r="J19" s="345"/>
      <c r="L19" s="426"/>
      <c r="M19" s="429"/>
      <c r="N19" s="462"/>
      <c r="O19" s="427"/>
      <c r="P19" s="428"/>
      <c r="Q19" s="429"/>
      <c r="R19" s="418"/>
      <c r="S19" s="430"/>
      <c r="T19" s="430"/>
      <c r="U19" s="433"/>
    </row>
    <row r="20" spans="1:21" ht="12.75">
      <c r="A20" s="514"/>
      <c r="B20" s="364" t="s">
        <v>17</v>
      </c>
      <c r="C20" s="238" t="s">
        <v>19</v>
      </c>
      <c r="D20" s="234"/>
      <c r="E20" s="234"/>
      <c r="F20" s="408"/>
      <c r="G20" s="408"/>
      <c r="H20" s="409" t="s">
        <v>61</v>
      </c>
      <c r="I20" s="237"/>
      <c r="J20" s="211"/>
      <c r="L20" s="418"/>
      <c r="M20" s="430"/>
      <c r="N20" s="430"/>
      <c r="O20" s="430"/>
      <c r="P20" s="430"/>
      <c r="Q20" s="431"/>
      <c r="R20" s="431"/>
      <c r="S20" s="432"/>
      <c r="T20" s="433"/>
      <c r="U20" s="456"/>
    </row>
    <row r="21" spans="1:21" ht="12.75">
      <c r="A21" s="515" t="s">
        <v>1</v>
      </c>
      <c r="B21" s="232">
        <v>2.26</v>
      </c>
      <c r="C21" s="389">
        <v>4569</v>
      </c>
      <c r="D21" s="354"/>
      <c r="E21" s="354"/>
      <c r="F21" s="234"/>
      <c r="G21" s="234"/>
      <c r="H21" s="236" t="s">
        <v>1</v>
      </c>
      <c r="I21" s="237"/>
      <c r="J21" s="493"/>
      <c r="L21" s="463"/>
      <c r="M21" s="430"/>
      <c r="N21" s="435"/>
      <c r="O21" s="434"/>
      <c r="P21" s="434"/>
      <c r="Q21" s="430"/>
      <c r="R21" s="430"/>
      <c r="S21" s="430"/>
      <c r="T21" s="433"/>
      <c r="U21" s="456"/>
    </row>
    <row r="22" spans="1:21" ht="12.75">
      <c r="A22" s="515" t="s">
        <v>0</v>
      </c>
      <c r="B22" s="238"/>
      <c r="C22" s="239"/>
      <c r="D22" s="388"/>
      <c r="E22" s="355"/>
      <c r="F22" s="235"/>
      <c r="G22" s="355"/>
      <c r="H22" s="242" t="s">
        <v>0</v>
      </c>
      <c r="I22" s="306"/>
      <c r="J22" s="493">
        <v>5230</v>
      </c>
      <c r="L22" s="463"/>
      <c r="M22" s="430"/>
      <c r="N22" s="464"/>
      <c r="O22" s="434"/>
      <c r="P22" s="435"/>
      <c r="Q22" s="430"/>
      <c r="R22" s="435"/>
      <c r="S22" s="430"/>
      <c r="T22" s="436"/>
      <c r="U22" s="465"/>
    </row>
    <row r="23" spans="1:21" ht="12.75">
      <c r="A23" s="515" t="s">
        <v>2</v>
      </c>
      <c r="B23" s="238"/>
      <c r="C23" s="244"/>
      <c r="D23" s="354"/>
      <c r="E23" s="241"/>
      <c r="F23" s="234"/>
      <c r="G23" s="241"/>
      <c r="H23" s="235" t="s">
        <v>2</v>
      </c>
      <c r="I23" s="378"/>
      <c r="J23" s="211"/>
      <c r="K23" s="384"/>
      <c r="L23" s="463"/>
      <c r="M23" s="430"/>
      <c r="N23" s="435"/>
      <c r="O23" s="434"/>
      <c r="P23" s="435"/>
      <c r="Q23" s="430"/>
      <c r="R23" s="435"/>
      <c r="S23" s="430"/>
      <c r="T23" s="433"/>
      <c r="U23" s="456"/>
    </row>
    <row r="24" spans="1:21" ht="12.75">
      <c r="A24" s="515" t="s">
        <v>3</v>
      </c>
      <c r="B24" s="238"/>
      <c r="C24" s="244"/>
      <c r="D24" s="354"/>
      <c r="E24" s="241"/>
      <c r="F24" s="234"/>
      <c r="G24" s="234"/>
      <c r="H24" s="336" t="s">
        <v>3</v>
      </c>
      <c r="I24" s="247"/>
      <c r="J24" s="492"/>
      <c r="L24" s="463"/>
      <c r="M24" s="430"/>
      <c r="N24" s="435"/>
      <c r="O24" s="434"/>
      <c r="P24" s="435"/>
      <c r="Q24" s="430"/>
      <c r="R24" s="430"/>
      <c r="S24" s="430"/>
      <c r="T24" s="437"/>
      <c r="U24" s="456"/>
    </row>
    <row r="25" spans="1:21" ht="12.75">
      <c r="A25" s="515" t="s">
        <v>4</v>
      </c>
      <c r="B25" s="238"/>
      <c r="C25" s="244"/>
      <c r="D25" s="354"/>
      <c r="E25" s="241"/>
      <c r="F25" s="234"/>
      <c r="G25" s="234"/>
      <c r="H25" s="335" t="s">
        <v>4</v>
      </c>
      <c r="I25" s="243"/>
      <c r="J25" s="492">
        <v>9558</v>
      </c>
      <c r="L25" s="463"/>
      <c r="M25" s="430"/>
      <c r="N25" s="435"/>
      <c r="O25" s="434"/>
      <c r="P25" s="435"/>
      <c r="Q25" s="430"/>
      <c r="R25" s="430"/>
      <c r="S25" s="430"/>
      <c r="T25" s="437"/>
      <c r="U25" s="465"/>
    </row>
    <row r="26" spans="1:21" ht="12.75">
      <c r="A26" s="515" t="s">
        <v>5</v>
      </c>
      <c r="B26" s="238">
        <v>2.63</v>
      </c>
      <c r="C26" s="244">
        <v>4636</v>
      </c>
      <c r="D26" s="354"/>
      <c r="E26" s="241"/>
      <c r="F26" s="234"/>
      <c r="G26" s="234"/>
      <c r="H26" s="226" t="s">
        <v>5</v>
      </c>
      <c r="I26" s="378"/>
      <c r="J26" s="381"/>
      <c r="L26" s="463"/>
      <c r="M26" s="430"/>
      <c r="N26" s="435"/>
      <c r="O26" s="434"/>
      <c r="P26" s="435"/>
      <c r="Q26" s="430"/>
      <c r="R26" s="430"/>
      <c r="S26" s="430"/>
      <c r="T26" s="433"/>
      <c r="U26" s="456"/>
    </row>
    <row r="27" spans="1:21" ht="12.75">
      <c r="A27" s="515" t="s">
        <v>6</v>
      </c>
      <c r="B27" s="238"/>
      <c r="C27" s="239"/>
      <c r="D27" s="354"/>
      <c r="E27" s="241"/>
      <c r="F27" s="234"/>
      <c r="G27" s="234"/>
      <c r="H27" s="336" t="s">
        <v>6</v>
      </c>
      <c r="I27" s="237"/>
      <c r="J27" s="381"/>
      <c r="L27" s="463"/>
      <c r="M27" s="430"/>
      <c r="N27" s="464"/>
      <c r="O27" s="434"/>
      <c r="P27" s="435"/>
      <c r="Q27" s="430"/>
      <c r="R27" s="430"/>
      <c r="S27" s="430"/>
      <c r="T27" s="433"/>
      <c r="U27" s="456"/>
    </row>
    <row r="28" spans="1:21" ht="12.75">
      <c r="A28" s="515" t="s">
        <v>7</v>
      </c>
      <c r="B28" s="238"/>
      <c r="C28" s="238"/>
      <c r="D28" s="354"/>
      <c r="E28" s="241"/>
      <c r="F28" s="234"/>
      <c r="G28" s="234"/>
      <c r="H28" s="335" t="s">
        <v>7</v>
      </c>
      <c r="I28" s="243"/>
      <c r="J28" s="492">
        <v>7179</v>
      </c>
      <c r="L28" s="463"/>
      <c r="M28" s="430"/>
      <c r="N28" s="430"/>
      <c r="O28" s="434"/>
      <c r="P28" s="435"/>
      <c r="Q28" s="430"/>
      <c r="R28" s="430"/>
      <c r="S28" s="430"/>
      <c r="T28" s="437"/>
      <c r="U28" s="466"/>
    </row>
    <row r="29" spans="1:21" ht="12.75">
      <c r="A29" s="515" t="s">
        <v>8</v>
      </c>
      <c r="B29" s="238"/>
      <c r="C29" s="238"/>
      <c r="D29" s="354"/>
      <c r="E29" s="241"/>
      <c r="F29" s="234"/>
      <c r="G29" s="234"/>
      <c r="H29" s="226" t="s">
        <v>8</v>
      </c>
      <c r="I29" s="378"/>
      <c r="J29" s="381"/>
      <c r="L29" s="463"/>
      <c r="M29" s="430"/>
      <c r="N29" s="430"/>
      <c r="O29" s="434"/>
      <c r="P29" s="435"/>
      <c r="Q29" s="430"/>
      <c r="R29" s="430"/>
      <c r="S29" s="430"/>
      <c r="T29" s="433"/>
      <c r="U29" s="456"/>
    </row>
    <row r="30" spans="1:21" ht="12.75">
      <c r="A30" s="515" t="s">
        <v>9</v>
      </c>
      <c r="B30" s="238"/>
      <c r="C30" s="249"/>
      <c r="D30" s="354"/>
      <c r="E30" s="241"/>
      <c r="F30" s="240"/>
      <c r="G30" s="250"/>
      <c r="H30" s="336" t="s">
        <v>9</v>
      </c>
      <c r="I30" s="237"/>
      <c r="J30" s="381"/>
      <c r="L30" s="463"/>
      <c r="M30" s="430"/>
      <c r="N30" s="467"/>
      <c r="O30" s="434"/>
      <c r="P30" s="435"/>
      <c r="Q30" s="418"/>
      <c r="R30" s="429"/>
      <c r="S30" s="430"/>
      <c r="T30" s="433"/>
      <c r="U30" s="456"/>
    </row>
    <row r="31" spans="1:21" ht="12.75">
      <c r="A31" s="515" t="s">
        <v>10</v>
      </c>
      <c r="B31" s="232"/>
      <c r="C31" s="233"/>
      <c r="D31" s="354"/>
      <c r="E31" s="355"/>
      <c r="F31" s="234"/>
      <c r="G31" s="234"/>
      <c r="H31" s="335" t="s">
        <v>10</v>
      </c>
      <c r="I31" s="243"/>
      <c r="J31" s="492">
        <v>8848</v>
      </c>
      <c r="L31" s="463"/>
      <c r="M31" s="430"/>
      <c r="N31" s="435"/>
      <c r="O31" s="434"/>
      <c r="P31" s="435"/>
      <c r="Q31" s="430"/>
      <c r="R31" s="430"/>
      <c r="S31" s="430"/>
      <c r="T31" s="437"/>
      <c r="U31" s="466"/>
    </row>
    <row r="32" spans="1:21" ht="12.75">
      <c r="A32" s="516" t="s">
        <v>11</v>
      </c>
      <c r="B32" s="238"/>
      <c r="C32" s="244"/>
      <c r="D32" s="354"/>
      <c r="E32" s="241"/>
      <c r="F32" s="234"/>
      <c r="G32" s="234"/>
      <c r="H32" s="226" t="s">
        <v>11</v>
      </c>
      <c r="I32" s="245"/>
      <c r="J32" s="381"/>
      <c r="L32" s="433"/>
      <c r="M32" s="430"/>
      <c r="N32" s="435"/>
      <c r="O32" s="434"/>
      <c r="P32" s="435"/>
      <c r="Q32" s="430"/>
      <c r="R32" s="430"/>
      <c r="S32" s="430"/>
      <c r="T32" s="433"/>
      <c r="U32" s="456"/>
    </row>
    <row r="33" spans="1:21" ht="12.75">
      <c r="A33" s="252" t="s">
        <v>24</v>
      </c>
      <c r="B33" s="248">
        <f>SUM(B21:B32)</f>
        <v>4.89</v>
      </c>
      <c r="C33" s="303">
        <f>SUM(C21:C32)</f>
        <v>9205</v>
      </c>
      <c r="D33" s="240"/>
      <c r="E33" s="356"/>
      <c r="F33" s="240"/>
      <c r="G33" s="356"/>
      <c r="H33" s="382" t="s">
        <v>62</v>
      </c>
      <c r="I33" s="379"/>
      <c r="J33" s="324">
        <f>SUM(J22:J32)</f>
        <v>30815</v>
      </c>
      <c r="L33" s="468"/>
      <c r="M33" s="418"/>
      <c r="N33" s="438"/>
      <c r="O33" s="418"/>
      <c r="P33" s="438"/>
      <c r="Q33" s="418"/>
      <c r="R33" s="438"/>
      <c r="S33" s="438"/>
      <c r="T33" s="469"/>
      <c r="U33" s="470"/>
    </row>
    <row r="34" spans="1:21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  <c r="L34" s="439"/>
      <c r="M34" s="427"/>
      <c r="N34" s="440"/>
      <c r="O34" s="427"/>
      <c r="P34" s="441"/>
      <c r="Q34" s="427"/>
      <c r="R34" s="440"/>
      <c r="S34" s="442"/>
      <c r="T34" s="78"/>
      <c r="U34" s="78"/>
    </row>
    <row r="35" spans="1:21" ht="12.75">
      <c r="A35" s="176"/>
      <c r="B35" s="178" t="s">
        <v>57</v>
      </c>
      <c r="C35" s="91"/>
      <c r="D35" s="90" t="s">
        <v>67</v>
      </c>
      <c r="E35" s="179"/>
      <c r="F35" s="90" t="s">
        <v>68</v>
      </c>
      <c r="G35" s="179"/>
      <c r="H35" s="346" t="s">
        <v>38</v>
      </c>
      <c r="I35" s="361" t="s">
        <v>66</v>
      </c>
      <c r="J35" s="362"/>
      <c r="L35" s="443"/>
      <c r="M35" s="427"/>
      <c r="N35" s="427"/>
      <c r="O35" s="471"/>
      <c r="P35" s="471"/>
      <c r="Q35" s="471"/>
      <c r="R35" s="471"/>
      <c r="S35" s="418"/>
      <c r="T35" s="418"/>
      <c r="U35" s="472"/>
    </row>
    <row r="36" spans="1:21" ht="12.75">
      <c r="A36" s="495"/>
      <c r="B36" s="494" t="s">
        <v>55</v>
      </c>
      <c r="C36" s="497" t="s">
        <v>19</v>
      </c>
      <c r="D36" s="494" t="s">
        <v>56</v>
      </c>
      <c r="E36" s="497" t="s">
        <v>19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  <c r="L36" s="453"/>
      <c r="M36" s="419"/>
      <c r="N36" s="420"/>
      <c r="O36" s="419"/>
      <c r="P36" s="420"/>
      <c r="Q36" s="419"/>
      <c r="R36" s="420"/>
      <c r="S36" s="420"/>
      <c r="T36" s="430"/>
      <c r="U36" s="430"/>
    </row>
    <row r="37" spans="1:21" ht="12.75">
      <c r="A37" s="496" t="s">
        <v>1</v>
      </c>
      <c r="B37" s="198">
        <v>0.296</v>
      </c>
      <c r="C37" s="521">
        <v>2785</v>
      </c>
      <c r="D37" s="198">
        <v>0.24</v>
      </c>
      <c r="E37" s="524" t="s">
        <v>26</v>
      </c>
      <c r="F37" s="198">
        <v>0.24</v>
      </c>
      <c r="G37" s="526" t="s">
        <v>26</v>
      </c>
      <c r="H37" s="490"/>
      <c r="I37" s="358">
        <v>0.208</v>
      </c>
      <c r="J37" s="529">
        <v>1452</v>
      </c>
      <c r="L37" s="453"/>
      <c r="M37" s="420"/>
      <c r="N37" s="454"/>
      <c r="O37" s="420"/>
      <c r="P37" s="473"/>
      <c r="Q37" s="420"/>
      <c r="R37" s="424"/>
      <c r="S37" s="474"/>
      <c r="T37" s="434"/>
      <c r="U37" s="434"/>
    </row>
    <row r="38" spans="1:21" ht="12.75">
      <c r="A38" s="496" t="s">
        <v>0</v>
      </c>
      <c r="B38" s="205">
        <v>0.175</v>
      </c>
      <c r="C38" s="522">
        <v>2631</v>
      </c>
      <c r="D38" s="205">
        <v>0.142</v>
      </c>
      <c r="E38" s="524" t="s">
        <v>26</v>
      </c>
      <c r="F38" s="205">
        <v>0.142</v>
      </c>
      <c r="G38" s="526" t="s">
        <v>26</v>
      </c>
      <c r="H38" s="491"/>
      <c r="I38" s="358">
        <v>0.07</v>
      </c>
      <c r="J38" s="529">
        <v>726</v>
      </c>
      <c r="L38" s="453"/>
      <c r="M38" s="420"/>
      <c r="N38" s="454"/>
      <c r="O38" s="420"/>
      <c r="P38" s="473"/>
      <c r="Q38" s="420"/>
      <c r="R38" s="424"/>
      <c r="S38" s="474"/>
      <c r="T38" s="434"/>
      <c r="U38" s="435"/>
    </row>
    <row r="39" spans="1:21" ht="12.75">
      <c r="A39" s="496" t="s">
        <v>2</v>
      </c>
      <c r="B39" s="205">
        <v>0.2</v>
      </c>
      <c r="C39" s="522">
        <v>2829</v>
      </c>
      <c r="D39" s="205">
        <v>0.2</v>
      </c>
      <c r="E39" s="524" t="s">
        <v>26</v>
      </c>
      <c r="F39" s="205">
        <v>0.2</v>
      </c>
      <c r="G39" s="526" t="s">
        <v>26</v>
      </c>
      <c r="H39" s="491"/>
      <c r="I39" s="358">
        <v>0.124</v>
      </c>
      <c r="J39" s="529">
        <v>1452</v>
      </c>
      <c r="L39" s="453"/>
      <c r="M39" s="420"/>
      <c r="N39" s="454"/>
      <c r="O39" s="420"/>
      <c r="P39" s="473"/>
      <c r="Q39" s="420"/>
      <c r="R39" s="424"/>
      <c r="S39" s="474"/>
      <c r="T39" s="434"/>
      <c r="U39" s="435"/>
    </row>
    <row r="40" spans="1:21" ht="12.75">
      <c r="A40" s="496" t="s">
        <v>3</v>
      </c>
      <c r="B40" s="205">
        <v>0.304</v>
      </c>
      <c r="C40" s="522">
        <v>2718</v>
      </c>
      <c r="D40" s="205">
        <v>0.362</v>
      </c>
      <c r="E40" s="524" t="s">
        <v>26</v>
      </c>
      <c r="F40" s="205">
        <v>0.362</v>
      </c>
      <c r="G40" s="526" t="s">
        <v>26</v>
      </c>
      <c r="H40" s="491"/>
      <c r="I40" s="358">
        <v>0.083</v>
      </c>
      <c r="J40" s="529">
        <v>727</v>
      </c>
      <c r="L40" s="453"/>
      <c r="M40" s="420"/>
      <c r="N40" s="454"/>
      <c r="O40" s="420"/>
      <c r="P40" s="473"/>
      <c r="Q40" s="420"/>
      <c r="R40" s="424"/>
      <c r="S40" s="474"/>
      <c r="T40" s="434"/>
      <c r="U40" s="435"/>
    </row>
    <row r="41" spans="1:20" ht="12.75">
      <c r="A41" s="496" t="s">
        <v>4</v>
      </c>
      <c r="B41" s="205">
        <v>0.296</v>
      </c>
      <c r="C41" s="522">
        <v>2851</v>
      </c>
      <c r="D41" s="205">
        <v>0.174</v>
      </c>
      <c r="E41" s="524" t="s">
        <v>26</v>
      </c>
      <c r="F41" s="205">
        <v>0.174</v>
      </c>
      <c r="G41" s="526" t="s">
        <v>26</v>
      </c>
      <c r="H41" s="491"/>
      <c r="I41" s="358">
        <v>0.055</v>
      </c>
      <c r="J41" s="529">
        <v>726</v>
      </c>
      <c r="L41" s="420"/>
      <c r="M41" s="454"/>
      <c r="N41" s="420"/>
      <c r="O41" s="473"/>
      <c r="P41" s="420"/>
      <c r="Q41" s="424"/>
      <c r="R41" s="474"/>
      <c r="S41" s="434"/>
      <c r="T41" s="435"/>
    </row>
    <row r="42" spans="1:21" ht="12.75">
      <c r="A42" s="496" t="s">
        <v>5</v>
      </c>
      <c r="B42" s="205">
        <v>0.3</v>
      </c>
      <c r="C42" s="522">
        <v>2977</v>
      </c>
      <c r="D42" s="205">
        <v>0.514</v>
      </c>
      <c r="E42" s="524" t="s">
        <v>26</v>
      </c>
      <c r="F42" s="205">
        <v>0.514</v>
      </c>
      <c r="G42" s="526" t="s">
        <v>26</v>
      </c>
      <c r="H42" s="339">
        <v>7234</v>
      </c>
      <c r="I42" s="358">
        <v>0.038</v>
      </c>
      <c r="J42" s="529">
        <v>726</v>
      </c>
      <c r="L42" s="453"/>
      <c r="M42" s="420"/>
      <c r="N42" s="454"/>
      <c r="O42" s="420"/>
      <c r="P42" s="473"/>
      <c r="Q42" s="420"/>
      <c r="R42" s="424"/>
      <c r="S42" s="465"/>
      <c r="T42" s="434"/>
      <c r="U42" s="435"/>
    </row>
    <row r="43" spans="1:21" ht="12.75">
      <c r="A43" s="496" t="s">
        <v>6</v>
      </c>
      <c r="B43" s="205">
        <v>0.455</v>
      </c>
      <c r="C43" s="522">
        <v>4233</v>
      </c>
      <c r="D43" s="205">
        <v>0.235</v>
      </c>
      <c r="E43" s="524" t="s">
        <v>26</v>
      </c>
      <c r="F43" s="205">
        <v>0.235</v>
      </c>
      <c r="G43" s="526" t="s">
        <v>26</v>
      </c>
      <c r="H43" s="491"/>
      <c r="I43" s="358">
        <v>0.074</v>
      </c>
      <c r="J43" s="529">
        <v>726</v>
      </c>
      <c r="L43" s="453"/>
      <c r="M43" s="420"/>
      <c r="N43" s="454"/>
      <c r="O43" s="420"/>
      <c r="P43" s="473"/>
      <c r="Q43" s="420"/>
      <c r="R43" s="424"/>
      <c r="S43" s="474"/>
      <c r="T43" s="434"/>
      <c r="U43" s="435"/>
    </row>
    <row r="44" spans="1:21" ht="12.75">
      <c r="A44" s="496" t="s">
        <v>7</v>
      </c>
      <c r="B44" s="205">
        <v>0.321</v>
      </c>
      <c r="C44" s="522">
        <v>3423</v>
      </c>
      <c r="D44" s="205">
        <v>0.179</v>
      </c>
      <c r="E44" s="524" t="s">
        <v>26</v>
      </c>
      <c r="F44" s="205">
        <v>0.179</v>
      </c>
      <c r="G44" s="526" t="s">
        <v>26</v>
      </c>
      <c r="H44" s="491"/>
      <c r="I44" s="358">
        <v>0.056</v>
      </c>
      <c r="J44" s="529">
        <v>726</v>
      </c>
      <c r="L44" s="453"/>
      <c r="M44" s="420"/>
      <c r="N44" s="454"/>
      <c r="O44" s="420"/>
      <c r="P44" s="473"/>
      <c r="Q44" s="420"/>
      <c r="R44" s="424"/>
      <c r="S44" s="474"/>
      <c r="T44" s="434"/>
      <c r="U44" s="435"/>
    </row>
    <row r="45" spans="1:21" ht="12.75">
      <c r="A45" s="496" t="s">
        <v>8</v>
      </c>
      <c r="B45" s="205">
        <v>0.256</v>
      </c>
      <c r="C45" s="522">
        <v>3401</v>
      </c>
      <c r="D45" s="205">
        <v>0.179</v>
      </c>
      <c r="E45" s="524" t="s">
        <v>26</v>
      </c>
      <c r="F45" s="205">
        <v>0.179</v>
      </c>
      <c r="G45" s="526" t="s">
        <v>26</v>
      </c>
      <c r="H45" s="491"/>
      <c r="I45" s="358">
        <v>0.089</v>
      </c>
      <c r="J45" s="529">
        <v>726</v>
      </c>
      <c r="L45" s="453"/>
      <c r="M45" s="420"/>
      <c r="N45" s="454"/>
      <c r="O45" s="420"/>
      <c r="P45" s="473"/>
      <c r="Q45" s="420"/>
      <c r="R45" s="424"/>
      <c r="S45" s="474"/>
      <c r="T45" s="434"/>
      <c r="U45" s="435"/>
    </row>
    <row r="46" spans="1:21" ht="12.75">
      <c r="A46" s="496" t="s">
        <v>9</v>
      </c>
      <c r="B46" s="205">
        <v>0.255</v>
      </c>
      <c r="C46" s="522">
        <v>3467</v>
      </c>
      <c r="D46" s="205">
        <v>0.414</v>
      </c>
      <c r="E46" s="524" t="s">
        <v>26</v>
      </c>
      <c r="F46" s="205">
        <v>0.414</v>
      </c>
      <c r="G46" s="526" t="s">
        <v>26</v>
      </c>
      <c r="H46" s="491">
        <v>5554</v>
      </c>
      <c r="I46" s="358">
        <v>0.062</v>
      </c>
      <c r="J46" s="529">
        <v>726</v>
      </c>
      <c r="L46" s="453"/>
      <c r="M46" s="420"/>
      <c r="N46" s="454"/>
      <c r="O46" s="420"/>
      <c r="P46" s="473"/>
      <c r="Q46" s="420"/>
      <c r="R46" s="424"/>
      <c r="S46" s="474"/>
      <c r="T46" s="434"/>
      <c r="U46" s="435"/>
    </row>
    <row r="47" spans="1:21" ht="12.75">
      <c r="A47" s="496" t="s">
        <v>10</v>
      </c>
      <c r="B47" s="205">
        <v>0.235</v>
      </c>
      <c r="C47" s="522">
        <v>3511</v>
      </c>
      <c r="D47" s="205">
        <v>0.288</v>
      </c>
      <c r="E47" s="524" t="s">
        <v>26</v>
      </c>
      <c r="F47" s="205">
        <v>0.288</v>
      </c>
      <c r="G47" s="526" t="s">
        <v>26</v>
      </c>
      <c r="H47" s="491"/>
      <c r="I47" s="358">
        <v>0.105</v>
      </c>
      <c r="J47" s="530">
        <v>726</v>
      </c>
      <c r="L47" s="453"/>
      <c r="M47" s="420"/>
      <c r="N47" s="454"/>
      <c r="O47" s="420"/>
      <c r="P47" s="473"/>
      <c r="Q47" s="420"/>
      <c r="R47" s="424"/>
      <c r="S47" s="474"/>
      <c r="T47" s="434"/>
      <c r="U47" s="435"/>
    </row>
    <row r="48" spans="1:21" ht="12.75">
      <c r="A48" s="330" t="s">
        <v>11</v>
      </c>
      <c r="B48" s="205">
        <v>0.39</v>
      </c>
      <c r="C48" s="522">
        <v>4013</v>
      </c>
      <c r="D48" s="205">
        <v>0.348</v>
      </c>
      <c r="E48" s="524" t="s">
        <v>26</v>
      </c>
      <c r="F48" s="310">
        <v>0.348</v>
      </c>
      <c r="G48" s="526" t="s">
        <v>26</v>
      </c>
      <c r="H48" s="338"/>
      <c r="I48" s="358">
        <v>0.07</v>
      </c>
      <c r="J48" s="529">
        <v>1452</v>
      </c>
      <c r="L48" s="456"/>
      <c r="M48" s="420"/>
      <c r="N48" s="454"/>
      <c r="O48" s="420"/>
      <c r="P48" s="473"/>
      <c r="Q48" s="474"/>
      <c r="R48" s="424"/>
      <c r="S48" s="474"/>
      <c r="T48" s="434"/>
      <c r="U48" s="435"/>
    </row>
    <row r="49" spans="1:21" ht="12.75">
      <c r="A49" s="330" t="s">
        <v>24</v>
      </c>
      <c r="B49" s="215">
        <f>SUM(B37:B48)</f>
        <v>3.4830000000000005</v>
      </c>
      <c r="C49" s="523">
        <f>SUM(C37:C48)</f>
        <v>38839</v>
      </c>
      <c r="D49" s="215">
        <f>SUM(D37:D48)</f>
        <v>3.2749999999999995</v>
      </c>
      <c r="E49" s="525" t="s">
        <v>26</v>
      </c>
      <c r="F49" s="415">
        <f>SUM(F37:F48)</f>
        <v>3.2749999999999995</v>
      </c>
      <c r="G49" s="527" t="s">
        <v>26</v>
      </c>
      <c r="H49" s="340">
        <f>SUM(H37:H48)</f>
        <v>12788</v>
      </c>
      <c r="I49" s="346">
        <f>SUM(I37:I48)</f>
        <v>1.034</v>
      </c>
      <c r="J49" s="531">
        <f>SUM(J37:J48)</f>
        <v>10891</v>
      </c>
      <c r="L49" s="456"/>
      <c r="M49" s="417"/>
      <c r="N49" s="444"/>
      <c r="O49" s="417"/>
      <c r="P49" s="473"/>
      <c r="Q49" s="475"/>
      <c r="R49" s="424"/>
      <c r="S49" s="444"/>
      <c r="T49" s="418"/>
      <c r="U49" s="438"/>
    </row>
    <row r="50" spans="1:21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  <c r="L50" s="457"/>
      <c r="M50" s="417"/>
      <c r="N50" s="444"/>
      <c r="O50" s="417"/>
      <c r="P50" s="445"/>
      <c r="Q50" s="446"/>
      <c r="R50" s="447"/>
      <c r="S50" s="446"/>
      <c r="T50" s="448"/>
      <c r="U50" s="78"/>
    </row>
    <row r="51" spans="1:21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218552</v>
      </c>
      <c r="L51" s="476"/>
      <c r="M51" s="476"/>
      <c r="N51" s="476"/>
      <c r="O51" s="476"/>
      <c r="P51" s="476"/>
      <c r="Q51" s="84"/>
      <c r="R51" s="84"/>
      <c r="S51" s="84"/>
      <c r="T51" s="85"/>
      <c r="U51" s="477"/>
    </row>
    <row r="52" spans="1:21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366">
        <f>C33</f>
        <v>9205</v>
      </c>
      <c r="L52" s="476"/>
      <c r="M52" s="476"/>
      <c r="N52" s="476"/>
      <c r="O52" s="476"/>
      <c r="P52" s="84"/>
      <c r="Q52" s="84"/>
      <c r="R52" s="84"/>
      <c r="S52" s="84"/>
      <c r="T52" s="85"/>
      <c r="U52" s="449"/>
    </row>
    <row r="53" spans="1:21" ht="12.75">
      <c r="A53" s="403" t="s">
        <v>58</v>
      </c>
      <c r="B53" s="403"/>
      <c r="C53" s="403"/>
      <c r="D53" s="403"/>
      <c r="E53" s="321"/>
      <c r="F53" s="321"/>
      <c r="G53" s="321"/>
      <c r="H53" s="344"/>
      <c r="I53" s="322"/>
      <c r="J53" s="532">
        <f>C49</f>
        <v>38839</v>
      </c>
      <c r="L53" s="478"/>
      <c r="M53" s="478"/>
      <c r="N53" s="478"/>
      <c r="O53" s="478"/>
      <c r="P53" s="439"/>
      <c r="Q53" s="439"/>
      <c r="R53" s="439"/>
      <c r="S53" s="439"/>
      <c r="T53" s="479"/>
      <c r="U53" s="449"/>
    </row>
    <row r="54" spans="1:21" ht="12.75">
      <c r="A54" s="403" t="s">
        <v>71</v>
      </c>
      <c r="B54" s="403"/>
      <c r="C54" s="403"/>
      <c r="D54" s="403"/>
      <c r="E54" s="321"/>
      <c r="F54" s="321"/>
      <c r="G54" s="321"/>
      <c r="H54" s="344"/>
      <c r="I54" s="322"/>
      <c r="J54" s="532">
        <f>H49</f>
        <v>12788</v>
      </c>
      <c r="L54" s="478"/>
      <c r="M54" s="478"/>
      <c r="N54" s="478"/>
      <c r="O54" s="478"/>
      <c r="P54" s="439"/>
      <c r="Q54" s="439"/>
      <c r="R54" s="439"/>
      <c r="S54" s="439"/>
      <c r="T54" s="479"/>
      <c r="U54" s="449"/>
    </row>
    <row r="55" spans="1:21" ht="12.75">
      <c r="A55" s="403" t="s">
        <v>53</v>
      </c>
      <c r="B55" s="403"/>
      <c r="C55" s="403"/>
      <c r="D55" s="403"/>
      <c r="E55" s="321"/>
      <c r="F55" s="321"/>
      <c r="G55" s="321"/>
      <c r="H55" s="344"/>
      <c r="I55" s="323"/>
      <c r="J55" s="532">
        <f>J49</f>
        <v>10891</v>
      </c>
      <c r="L55" s="478"/>
      <c r="M55" s="478"/>
      <c r="N55" s="478"/>
      <c r="O55" s="478"/>
      <c r="P55" s="439"/>
      <c r="Q55" s="439"/>
      <c r="R55" s="439"/>
      <c r="S55" s="439"/>
      <c r="T55" s="85"/>
      <c r="U55" s="449"/>
    </row>
    <row r="56" spans="1:21" ht="12.75">
      <c r="A56" s="403" t="s">
        <v>54</v>
      </c>
      <c r="B56" s="403"/>
      <c r="C56" s="403"/>
      <c r="D56" s="403"/>
      <c r="E56" s="367"/>
      <c r="F56" s="367"/>
      <c r="G56" s="367"/>
      <c r="H56" s="368"/>
      <c r="I56" s="369"/>
      <c r="J56" s="533">
        <v>5636</v>
      </c>
      <c r="L56" s="478"/>
      <c r="M56" s="478"/>
      <c r="N56" s="478"/>
      <c r="O56" s="478"/>
      <c r="P56" s="480"/>
      <c r="Q56" s="480"/>
      <c r="R56" s="480"/>
      <c r="S56" s="480"/>
      <c r="T56" s="481"/>
      <c r="U56" s="488"/>
    </row>
    <row r="57" spans="1:21" ht="12.75">
      <c r="A57" s="401" t="s">
        <v>63</v>
      </c>
      <c r="B57" s="401"/>
      <c r="C57" s="401"/>
      <c r="D57" s="401"/>
      <c r="E57" s="38"/>
      <c r="F57" s="38"/>
      <c r="G57" s="38"/>
      <c r="H57" s="398"/>
      <c r="I57" s="399"/>
      <c r="J57" s="400">
        <f>SUM(J51:J56)</f>
        <v>295911</v>
      </c>
      <c r="L57" s="84"/>
      <c r="M57" s="84"/>
      <c r="N57" s="84"/>
      <c r="O57" s="84"/>
      <c r="P57" s="78"/>
      <c r="Q57" s="78"/>
      <c r="R57" s="78"/>
      <c r="S57" s="78"/>
      <c r="T57" s="449"/>
      <c r="U57" s="85"/>
    </row>
    <row r="58" spans="1:21" ht="12.75">
      <c r="A58" s="391" t="s">
        <v>64</v>
      </c>
      <c r="B58" s="391"/>
      <c r="C58" s="391"/>
      <c r="D58" s="391"/>
      <c r="E58" s="391"/>
      <c r="F58" s="391"/>
      <c r="G58" s="391"/>
      <c r="H58" s="392"/>
      <c r="I58" s="393"/>
      <c r="J58" s="489">
        <v>205000</v>
      </c>
      <c r="L58" s="483"/>
      <c r="M58" s="483"/>
      <c r="N58" s="483"/>
      <c r="O58" s="483"/>
      <c r="P58" s="483"/>
      <c r="Q58" s="483"/>
      <c r="R58" s="483"/>
      <c r="S58" s="483"/>
      <c r="T58" s="481"/>
      <c r="U58" s="488"/>
    </row>
    <row r="59" spans="1:21" ht="12.75">
      <c r="A59" s="391" t="s">
        <v>72</v>
      </c>
      <c r="B59" s="391"/>
      <c r="C59" s="391"/>
      <c r="D59" s="391"/>
      <c r="E59" s="391"/>
      <c r="F59" s="391"/>
      <c r="G59" s="391"/>
      <c r="H59" s="392"/>
      <c r="I59" s="395"/>
      <c r="J59" s="489">
        <v>9000</v>
      </c>
      <c r="L59" s="483"/>
      <c r="M59" s="483"/>
      <c r="N59" s="483"/>
      <c r="O59" s="483"/>
      <c r="P59" s="483"/>
      <c r="Q59" s="483"/>
      <c r="R59" s="483"/>
      <c r="S59" s="483"/>
      <c r="T59" s="484"/>
      <c r="U59" s="488"/>
    </row>
    <row r="60" spans="1:21" ht="12.75">
      <c r="A60" s="517" t="s">
        <v>65</v>
      </c>
      <c r="B60" s="517"/>
      <c r="C60" s="517"/>
      <c r="D60" s="517"/>
      <c r="E60" s="517"/>
      <c r="F60" s="517"/>
      <c r="G60" s="517"/>
      <c r="H60" s="518"/>
      <c r="I60" s="519"/>
      <c r="J60" s="520">
        <f>J33</f>
        <v>30815</v>
      </c>
      <c r="L60" s="480"/>
      <c r="M60" s="480"/>
      <c r="N60" s="480"/>
      <c r="O60" s="480"/>
      <c r="P60" s="480"/>
      <c r="Q60" s="480"/>
      <c r="R60" s="480"/>
      <c r="S60" s="483"/>
      <c r="T60" s="481"/>
      <c r="U60" s="449"/>
    </row>
    <row r="61" spans="1:21" ht="12.75">
      <c r="A61" s="371" t="s">
        <v>50</v>
      </c>
      <c r="B61" s="371"/>
      <c r="C61" s="371"/>
      <c r="D61" s="371"/>
      <c r="E61" s="371"/>
      <c r="F61" s="371"/>
      <c r="G61" s="371"/>
      <c r="H61" s="372"/>
      <c r="I61" s="373"/>
      <c r="J61" s="374">
        <f>J57-J58-J59-J60</f>
        <v>51096</v>
      </c>
      <c r="L61" s="480"/>
      <c r="M61" s="480"/>
      <c r="N61" s="480"/>
      <c r="O61" s="480"/>
      <c r="P61" s="480"/>
      <c r="Q61" s="480"/>
      <c r="R61" s="480"/>
      <c r="S61" s="78"/>
      <c r="T61" s="85"/>
      <c r="U61" s="449"/>
    </row>
  </sheetData>
  <sheetProtection/>
  <printOptions/>
  <pageMargins left="0.41" right="0.43" top="0.52" bottom="0.6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34">
      <selection activeCell="C31" sqref="C31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0.7109375" style="0" customWidth="1"/>
    <col min="4" max="4" width="7.7109375" style="0" customWidth="1"/>
    <col min="5" max="5" width="11.421875" style="0" customWidth="1"/>
    <col min="7" max="7" width="9.8515625" style="0" customWidth="1"/>
    <col min="8" max="8" width="10.7109375" style="0" customWidth="1"/>
    <col min="9" max="9" width="9.28125" style="0" customWidth="1"/>
    <col min="10" max="10" width="11.8515625" style="0" customWidth="1"/>
    <col min="14" max="14" width="10.57421875" style="0" customWidth="1"/>
    <col min="15" max="15" width="12.8515625" style="0" customWidth="1"/>
    <col min="16" max="16" width="13.140625" style="0" customWidth="1"/>
    <col min="18" max="18" width="9.8515625" style="0" customWidth="1"/>
    <col min="21" max="21" width="11.00390625" style="0" customWidth="1"/>
  </cols>
  <sheetData>
    <row r="1" spans="1:21" ht="13.5">
      <c r="A1" s="385" t="s">
        <v>75</v>
      </c>
      <c r="B1" s="18"/>
      <c r="C1" s="18"/>
      <c r="D1" s="18"/>
      <c r="E1" s="18"/>
      <c r="F1" s="18"/>
      <c r="G1" s="18"/>
      <c r="H1" s="18"/>
      <c r="I1" s="386"/>
      <c r="J1" s="387"/>
      <c r="L1" s="450"/>
      <c r="M1" s="347"/>
      <c r="N1" s="347"/>
      <c r="O1" s="347"/>
      <c r="P1" s="347"/>
      <c r="Q1" s="347"/>
      <c r="R1" s="347"/>
      <c r="S1" s="347"/>
      <c r="T1" s="451"/>
      <c r="U1" s="78"/>
    </row>
    <row r="2" spans="1:21" ht="12.75">
      <c r="A2" s="498"/>
      <c r="B2" s="352" t="s">
        <v>14</v>
      </c>
      <c r="C2" s="353"/>
      <c r="D2" s="352" t="s">
        <v>16</v>
      </c>
      <c r="E2" s="353"/>
      <c r="F2" s="350" t="s">
        <v>15</v>
      </c>
      <c r="G2" s="196"/>
      <c r="H2" s="502"/>
      <c r="I2" s="503" t="s">
        <v>73</v>
      </c>
      <c r="J2" s="504"/>
      <c r="L2" s="416"/>
      <c r="M2" s="429"/>
      <c r="N2" s="418"/>
      <c r="O2" s="429"/>
      <c r="P2" s="418"/>
      <c r="Q2" s="452"/>
      <c r="R2" s="420"/>
      <c r="S2" s="417"/>
      <c r="T2" s="418"/>
      <c r="U2" s="78"/>
    </row>
    <row r="3" spans="1:21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05"/>
      <c r="I3" s="506"/>
      <c r="J3" s="540" t="s">
        <v>19</v>
      </c>
      <c r="L3" s="453"/>
      <c r="M3" s="420"/>
      <c r="N3" s="420"/>
      <c r="O3" s="420"/>
      <c r="P3" s="420"/>
      <c r="Q3" s="420"/>
      <c r="R3" s="420"/>
      <c r="S3" s="419"/>
      <c r="T3" s="420"/>
      <c r="U3" s="347"/>
    </row>
    <row r="4" spans="1:21" ht="12.75">
      <c r="A4" s="499" t="s">
        <v>1</v>
      </c>
      <c r="B4" s="196">
        <v>8.68</v>
      </c>
      <c r="C4" s="534">
        <v>16249</v>
      </c>
      <c r="D4" s="260"/>
      <c r="E4" s="535"/>
      <c r="F4" s="260"/>
      <c r="G4" s="537"/>
      <c r="H4" s="507" t="s">
        <v>1</v>
      </c>
      <c r="I4" s="506" t="s">
        <v>74</v>
      </c>
      <c r="J4" s="546">
        <v>1848</v>
      </c>
      <c r="L4" s="453"/>
      <c r="M4" s="454"/>
      <c r="N4" s="454"/>
      <c r="O4" s="420"/>
      <c r="P4" s="454"/>
      <c r="Q4" s="420"/>
      <c r="R4" s="454"/>
      <c r="S4" s="421"/>
      <c r="T4" s="420"/>
      <c r="U4" s="485"/>
    </row>
    <row r="5" spans="1:21" ht="12.75">
      <c r="A5" s="499" t="s">
        <v>0</v>
      </c>
      <c r="B5" s="196">
        <v>8.17</v>
      </c>
      <c r="C5" s="535">
        <v>15294</v>
      </c>
      <c r="D5" s="196"/>
      <c r="E5" s="534"/>
      <c r="F5" s="196"/>
      <c r="G5" s="538"/>
      <c r="H5" s="508"/>
      <c r="I5" s="506"/>
      <c r="J5" s="546"/>
      <c r="L5" s="453"/>
      <c r="M5" s="454"/>
      <c r="N5" s="454"/>
      <c r="O5" s="420"/>
      <c r="P5" s="454"/>
      <c r="Q5" s="420"/>
      <c r="R5" s="454"/>
      <c r="S5" s="421"/>
      <c r="T5" s="420"/>
      <c r="U5" s="485"/>
    </row>
    <row r="6" spans="1:21" ht="12.75">
      <c r="A6" s="499" t="s">
        <v>2</v>
      </c>
      <c r="B6" s="196">
        <v>14.24</v>
      </c>
      <c r="C6" s="535">
        <v>26656</v>
      </c>
      <c r="D6" s="196"/>
      <c r="E6" s="534"/>
      <c r="F6" s="196"/>
      <c r="G6" s="538"/>
      <c r="H6" s="508"/>
      <c r="I6" s="506"/>
      <c r="J6" s="546"/>
      <c r="L6" s="453"/>
      <c r="M6" s="454"/>
      <c r="N6" s="454"/>
      <c r="O6" s="420"/>
      <c r="P6" s="454"/>
      <c r="Q6" s="420"/>
      <c r="R6" s="454"/>
      <c r="S6" s="421"/>
      <c r="T6" s="420"/>
      <c r="U6" s="485"/>
    </row>
    <row r="7" spans="1:21" ht="12.75">
      <c r="A7" s="499" t="s">
        <v>3</v>
      </c>
      <c r="B7" s="196">
        <v>9.87</v>
      </c>
      <c r="C7" s="535">
        <v>18477</v>
      </c>
      <c r="D7" s="196"/>
      <c r="E7" s="534"/>
      <c r="F7" s="196"/>
      <c r="G7" s="538"/>
      <c r="H7" s="508"/>
      <c r="I7" s="506"/>
      <c r="J7" s="546"/>
      <c r="L7" s="453"/>
      <c r="M7" s="454"/>
      <c r="N7" s="454"/>
      <c r="O7" s="420"/>
      <c r="P7" s="454"/>
      <c r="Q7" s="420"/>
      <c r="R7" s="454"/>
      <c r="S7" s="421"/>
      <c r="T7" s="420"/>
      <c r="U7" s="485"/>
    </row>
    <row r="8" spans="1:21" ht="12.75">
      <c r="A8" s="499" t="s">
        <v>4</v>
      </c>
      <c r="B8" s="547">
        <v>9.19</v>
      </c>
      <c r="C8" s="535">
        <v>17203</v>
      </c>
      <c r="D8" s="196"/>
      <c r="E8" s="534"/>
      <c r="F8" s="196"/>
      <c r="G8" s="538"/>
      <c r="H8" s="508"/>
      <c r="I8" s="506"/>
      <c r="J8" s="546"/>
      <c r="L8" s="453"/>
      <c r="M8" s="454"/>
      <c r="N8" s="454"/>
      <c r="O8" s="420"/>
      <c r="P8" s="454"/>
      <c r="Q8" s="420"/>
      <c r="R8" s="454"/>
      <c r="S8" s="421"/>
      <c r="T8" s="420"/>
      <c r="U8" s="485"/>
    </row>
    <row r="9" spans="1:21" ht="12.75">
      <c r="A9" s="499" t="s">
        <v>5</v>
      </c>
      <c r="B9" s="196">
        <v>10.13</v>
      </c>
      <c r="C9" s="535">
        <v>18964</v>
      </c>
      <c r="D9" s="196"/>
      <c r="E9" s="534"/>
      <c r="F9" s="196"/>
      <c r="G9" s="538"/>
      <c r="H9" s="508"/>
      <c r="I9" s="506"/>
      <c r="J9" s="546"/>
      <c r="L9" s="453"/>
      <c r="M9" s="454"/>
      <c r="N9" s="454"/>
      <c r="O9" s="420"/>
      <c r="P9" s="454"/>
      <c r="Q9" s="420"/>
      <c r="R9" s="454"/>
      <c r="S9" s="421"/>
      <c r="T9" s="420"/>
      <c r="U9" s="485"/>
    </row>
    <row r="10" spans="1:21" ht="12.75">
      <c r="A10" s="499" t="s">
        <v>6</v>
      </c>
      <c r="B10" s="196">
        <v>9.73</v>
      </c>
      <c r="C10" s="535">
        <v>18214</v>
      </c>
      <c r="D10" s="196"/>
      <c r="E10" s="534"/>
      <c r="F10" s="196"/>
      <c r="G10" s="538"/>
      <c r="H10" s="508"/>
      <c r="I10" s="506"/>
      <c r="J10" s="546"/>
      <c r="L10" s="453"/>
      <c r="M10" s="454"/>
      <c r="N10" s="454"/>
      <c r="O10" s="420"/>
      <c r="P10" s="454"/>
      <c r="Q10" s="420"/>
      <c r="R10" s="454"/>
      <c r="S10" s="421"/>
      <c r="T10" s="420"/>
      <c r="U10" s="485"/>
    </row>
    <row r="11" spans="1:21" ht="12.75">
      <c r="A11" s="499" t="s">
        <v>7</v>
      </c>
      <c r="B11" s="196">
        <v>10.62</v>
      </c>
      <c r="C11" s="535">
        <v>19881</v>
      </c>
      <c r="D11" s="196">
        <v>2.5</v>
      </c>
      <c r="E11" s="534">
        <v>7778</v>
      </c>
      <c r="F11" s="196"/>
      <c r="G11" s="538"/>
      <c r="H11" s="508"/>
      <c r="I11" s="506"/>
      <c r="J11" s="546"/>
      <c r="L11" s="453"/>
      <c r="M11" s="454"/>
      <c r="N11" s="454"/>
      <c r="O11" s="420"/>
      <c r="P11" s="454"/>
      <c r="Q11" s="420"/>
      <c r="R11" s="454"/>
      <c r="S11" s="421"/>
      <c r="T11" s="420"/>
      <c r="U11" s="485"/>
    </row>
    <row r="12" spans="1:21" ht="12.75">
      <c r="A12" s="499" t="s">
        <v>8</v>
      </c>
      <c r="B12" s="196">
        <v>14.74</v>
      </c>
      <c r="C12" s="535">
        <v>27593</v>
      </c>
      <c r="D12" s="196"/>
      <c r="E12" s="534"/>
      <c r="F12" s="196"/>
      <c r="G12" s="538"/>
      <c r="H12" s="508"/>
      <c r="I12" s="506"/>
      <c r="J12" s="546"/>
      <c r="L12" s="453"/>
      <c r="M12" s="454"/>
      <c r="N12" s="454"/>
      <c r="O12" s="420"/>
      <c r="P12" s="454"/>
      <c r="Q12" s="420"/>
      <c r="R12" s="454"/>
      <c r="S12" s="421"/>
      <c r="T12" s="420"/>
      <c r="U12" s="485"/>
    </row>
    <row r="13" spans="1:21" ht="12.75">
      <c r="A13" s="499" t="s">
        <v>9</v>
      </c>
      <c r="B13" s="196">
        <v>9.88</v>
      </c>
      <c r="C13" s="535">
        <v>18505</v>
      </c>
      <c r="D13" s="196"/>
      <c r="E13" s="534"/>
      <c r="F13" s="196"/>
      <c r="G13" s="538"/>
      <c r="H13" s="508"/>
      <c r="I13" s="506"/>
      <c r="J13" s="546"/>
      <c r="L13" s="453"/>
      <c r="M13" s="454"/>
      <c r="N13" s="454"/>
      <c r="O13" s="420"/>
      <c r="P13" s="454"/>
      <c r="Q13" s="420"/>
      <c r="R13" s="454"/>
      <c r="S13" s="421"/>
      <c r="T13" s="420"/>
      <c r="U13" s="454"/>
    </row>
    <row r="14" spans="1:21" ht="12.75">
      <c r="A14" s="499" t="s">
        <v>10</v>
      </c>
      <c r="B14" s="196">
        <v>9.62</v>
      </c>
      <c r="C14" s="535">
        <v>18028</v>
      </c>
      <c r="D14" s="196"/>
      <c r="E14" s="534"/>
      <c r="F14" s="196"/>
      <c r="G14" s="538"/>
      <c r="H14" s="509"/>
      <c r="I14" s="510"/>
      <c r="J14" s="546"/>
      <c r="L14" s="453"/>
      <c r="M14" s="454"/>
      <c r="N14" s="454"/>
      <c r="O14" s="420"/>
      <c r="P14" s="454"/>
      <c r="Q14" s="420"/>
      <c r="R14" s="454"/>
      <c r="S14" s="422"/>
      <c r="T14" s="423"/>
      <c r="U14" s="485"/>
    </row>
    <row r="15" spans="1:21" ht="12.75">
      <c r="A15" s="500" t="s">
        <v>11</v>
      </c>
      <c r="B15" s="196">
        <v>8.55</v>
      </c>
      <c r="C15" s="535">
        <v>16022</v>
      </c>
      <c r="D15" s="196"/>
      <c r="E15" s="534"/>
      <c r="F15" s="196"/>
      <c r="G15" s="538"/>
      <c r="H15" s="511"/>
      <c r="I15" s="512"/>
      <c r="J15" s="546"/>
      <c r="L15" s="456"/>
      <c r="M15" s="454"/>
      <c r="N15" s="454"/>
      <c r="O15" s="420"/>
      <c r="P15" s="454"/>
      <c r="Q15" s="420"/>
      <c r="R15" s="454"/>
      <c r="S15" s="424"/>
      <c r="T15" s="425"/>
      <c r="U15" s="485"/>
    </row>
    <row r="16" spans="1:21" ht="12.75">
      <c r="A16" s="315" t="s">
        <v>24</v>
      </c>
      <c r="B16" s="213">
        <f>SUM(B4:B15)</f>
        <v>123.42</v>
      </c>
      <c r="C16" s="536">
        <f>SUM(C4:C15)</f>
        <v>231086</v>
      </c>
      <c r="D16" s="213">
        <f>SUM(D4:D15)</f>
        <v>2.5</v>
      </c>
      <c r="E16" s="536">
        <f>SUM(E4:E15)</f>
        <v>7778</v>
      </c>
      <c r="F16" s="213">
        <f>SUM(F4:F15)</f>
        <v>0</v>
      </c>
      <c r="G16" s="539"/>
      <c r="H16" s="508"/>
      <c r="I16" s="506">
        <f>SUM(I4:I15)</f>
        <v>0</v>
      </c>
      <c r="J16" s="546">
        <f>SUM(J4:J15)</f>
        <v>1848</v>
      </c>
      <c r="L16" s="457"/>
      <c r="M16" s="417"/>
      <c r="N16" s="444"/>
      <c r="O16" s="417"/>
      <c r="P16" s="444"/>
      <c r="Q16" s="417"/>
      <c r="R16" s="444"/>
      <c r="S16" s="421"/>
      <c r="T16" s="420"/>
      <c r="U16" s="485"/>
    </row>
    <row r="17" spans="1:21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238864</v>
      </c>
      <c r="H17" s="513"/>
      <c r="I17" s="503">
        <f>SUM(I4:I16)</f>
        <v>0</v>
      </c>
      <c r="J17" s="543">
        <f>SUM(J4:J16)</f>
        <v>3696</v>
      </c>
      <c r="L17" s="457"/>
      <c r="M17" s="417"/>
      <c r="N17" s="444"/>
      <c r="O17" s="417"/>
      <c r="P17" s="444"/>
      <c r="Q17" s="417"/>
      <c r="R17" s="444"/>
      <c r="S17" s="421"/>
      <c r="T17" s="418"/>
      <c r="U17" s="458"/>
    </row>
    <row r="18" spans="1:21" ht="12.75">
      <c r="A18" s="109"/>
      <c r="B18" s="110"/>
      <c r="C18" s="110"/>
      <c r="D18" s="123"/>
      <c r="E18" s="141"/>
      <c r="F18" s="123"/>
      <c r="G18" s="123"/>
      <c r="H18" s="486"/>
      <c r="I18" s="347"/>
      <c r="J18" s="33"/>
      <c r="L18" s="459"/>
      <c r="M18" s="460"/>
      <c r="N18" s="460"/>
      <c r="O18" s="347"/>
      <c r="P18" s="442"/>
      <c r="Q18" s="347"/>
      <c r="R18" s="347"/>
      <c r="S18" s="487"/>
      <c r="T18" s="347"/>
      <c r="U18" s="78"/>
    </row>
    <row r="19" spans="1:21" ht="12.75">
      <c r="A19" s="93"/>
      <c r="B19" s="287" t="s">
        <v>59</v>
      </c>
      <c r="C19" s="375"/>
      <c r="D19" s="12"/>
      <c r="E19" s="407"/>
      <c r="F19" s="250"/>
      <c r="G19" s="240"/>
      <c r="H19" s="376"/>
      <c r="I19" s="377" t="s">
        <v>76</v>
      </c>
      <c r="J19" s="345"/>
      <c r="L19" s="426"/>
      <c r="M19" s="429"/>
      <c r="N19" s="462"/>
      <c r="O19" s="427"/>
      <c r="P19" s="428"/>
      <c r="Q19" s="429"/>
      <c r="R19" s="418"/>
      <c r="S19" s="430"/>
      <c r="T19" s="430"/>
      <c r="U19" s="433"/>
    </row>
    <row r="20" spans="1:21" ht="12.75">
      <c r="A20" s="514"/>
      <c r="B20" s="364" t="s">
        <v>17</v>
      </c>
      <c r="C20" s="238" t="s">
        <v>19</v>
      </c>
      <c r="D20" s="234"/>
      <c r="E20" s="234"/>
      <c r="F20" s="408"/>
      <c r="G20" s="408"/>
      <c r="H20" s="409" t="s">
        <v>61</v>
      </c>
      <c r="I20" s="237"/>
      <c r="J20" s="211"/>
      <c r="L20" s="418"/>
      <c r="M20" s="430"/>
      <c r="N20" s="430"/>
      <c r="O20" s="430"/>
      <c r="P20" s="430"/>
      <c r="Q20" s="431"/>
      <c r="R20" s="431"/>
      <c r="S20" s="432"/>
      <c r="T20" s="433"/>
      <c r="U20" s="456"/>
    </row>
    <row r="21" spans="1:21" ht="12.75">
      <c r="A21" s="515" t="s">
        <v>1</v>
      </c>
      <c r="B21" s="232">
        <v>3.33</v>
      </c>
      <c r="C21" s="389">
        <v>5851</v>
      </c>
      <c r="D21" s="354"/>
      <c r="E21" s="354"/>
      <c r="F21" s="234"/>
      <c r="G21" s="234"/>
      <c r="H21" s="236" t="s">
        <v>1</v>
      </c>
      <c r="I21" s="237"/>
      <c r="J21" s="493"/>
      <c r="L21" s="463"/>
      <c r="M21" s="430"/>
      <c r="N21" s="435"/>
      <c r="O21" s="434"/>
      <c r="P21" s="434"/>
      <c r="Q21" s="430"/>
      <c r="R21" s="430"/>
      <c r="S21" s="430"/>
      <c r="T21" s="433"/>
      <c r="U21" s="456"/>
    </row>
    <row r="22" spans="1:21" ht="12.75">
      <c r="A22" s="515" t="s">
        <v>0</v>
      </c>
      <c r="B22" s="238"/>
      <c r="C22" s="239"/>
      <c r="D22" s="388"/>
      <c r="E22" s="355"/>
      <c r="F22" s="235"/>
      <c r="G22" s="355"/>
      <c r="H22" s="242" t="s">
        <v>0</v>
      </c>
      <c r="I22" s="306"/>
      <c r="J22" s="493">
        <v>4625</v>
      </c>
      <c r="L22" s="463"/>
      <c r="M22" s="430"/>
      <c r="N22" s="464"/>
      <c r="O22" s="434"/>
      <c r="P22" s="435"/>
      <c r="Q22" s="430"/>
      <c r="R22" s="435"/>
      <c r="S22" s="430"/>
      <c r="T22" s="436"/>
      <c r="U22" s="465"/>
    </row>
    <row r="23" spans="1:21" ht="12.75">
      <c r="A23" s="515" t="s">
        <v>2</v>
      </c>
      <c r="B23" s="238"/>
      <c r="C23" s="244"/>
      <c r="D23" s="354"/>
      <c r="E23" s="241"/>
      <c r="F23" s="234"/>
      <c r="G23" s="241"/>
      <c r="H23" s="235" t="s">
        <v>2</v>
      </c>
      <c r="I23" s="378"/>
      <c r="J23" s="211"/>
      <c r="K23" s="384"/>
      <c r="L23" s="463"/>
      <c r="M23" s="430"/>
      <c r="N23" s="435"/>
      <c r="O23" s="434"/>
      <c r="P23" s="435"/>
      <c r="Q23" s="430"/>
      <c r="R23" s="435"/>
      <c r="S23" s="430"/>
      <c r="T23" s="433"/>
      <c r="U23" s="456"/>
    </row>
    <row r="24" spans="1:21" ht="12.75">
      <c r="A24" s="515" t="s">
        <v>3</v>
      </c>
      <c r="B24" s="238"/>
      <c r="C24" s="244"/>
      <c r="D24" s="354"/>
      <c r="E24" s="241"/>
      <c r="F24" s="234"/>
      <c r="G24" s="234"/>
      <c r="H24" s="336" t="s">
        <v>3</v>
      </c>
      <c r="I24" s="247"/>
      <c r="J24" s="492"/>
      <c r="L24" s="463"/>
      <c r="M24" s="430"/>
      <c r="N24" s="435"/>
      <c r="O24" s="434"/>
      <c r="P24" s="435"/>
      <c r="Q24" s="430"/>
      <c r="R24" s="430"/>
      <c r="S24" s="430"/>
      <c r="T24" s="437"/>
      <c r="U24" s="456"/>
    </row>
    <row r="25" spans="1:21" ht="12.75">
      <c r="A25" s="515" t="s">
        <v>4</v>
      </c>
      <c r="B25" s="238"/>
      <c r="C25" s="244"/>
      <c r="D25" s="354"/>
      <c r="E25" s="241"/>
      <c r="F25" s="234"/>
      <c r="G25" s="234"/>
      <c r="H25" s="335" t="s">
        <v>4</v>
      </c>
      <c r="I25" s="243"/>
      <c r="J25" s="492">
        <v>6338</v>
      </c>
      <c r="L25" s="463"/>
      <c r="M25" s="430"/>
      <c r="N25" s="435"/>
      <c r="O25" s="434"/>
      <c r="P25" s="435"/>
      <c r="Q25" s="430"/>
      <c r="R25" s="430"/>
      <c r="S25" s="430"/>
      <c r="T25" s="437"/>
      <c r="U25" s="465"/>
    </row>
    <row r="26" spans="1:21" ht="12.75">
      <c r="A26" s="515" t="s">
        <v>5</v>
      </c>
      <c r="B26" s="238"/>
      <c r="C26" s="244"/>
      <c r="D26" s="354"/>
      <c r="E26" s="241"/>
      <c r="F26" s="234"/>
      <c r="G26" s="234"/>
      <c r="H26" s="226" t="s">
        <v>5</v>
      </c>
      <c r="I26" s="378"/>
      <c r="J26" s="381"/>
      <c r="L26" s="463"/>
      <c r="M26" s="430"/>
      <c r="N26" s="435"/>
      <c r="O26" s="434"/>
      <c r="P26" s="435"/>
      <c r="Q26" s="430"/>
      <c r="R26" s="430"/>
      <c r="S26" s="430"/>
      <c r="T26" s="433"/>
      <c r="U26" s="456"/>
    </row>
    <row r="27" spans="1:21" ht="12.75">
      <c r="A27" s="515" t="s">
        <v>6</v>
      </c>
      <c r="B27" s="238"/>
      <c r="C27" s="239"/>
      <c r="D27" s="354"/>
      <c r="E27" s="241"/>
      <c r="F27" s="234"/>
      <c r="G27" s="234"/>
      <c r="H27" s="336" t="s">
        <v>6</v>
      </c>
      <c r="I27" s="237"/>
      <c r="J27" s="381"/>
      <c r="L27" s="463"/>
      <c r="M27" s="430"/>
      <c r="N27" s="464"/>
      <c r="O27" s="434"/>
      <c r="P27" s="435"/>
      <c r="Q27" s="430"/>
      <c r="R27" s="430"/>
      <c r="S27" s="430"/>
      <c r="T27" s="433"/>
      <c r="U27" s="456"/>
    </row>
    <row r="28" spans="1:21" ht="12.75">
      <c r="A28" s="515" t="s">
        <v>7</v>
      </c>
      <c r="B28" s="238"/>
      <c r="C28" s="238"/>
      <c r="D28" s="354"/>
      <c r="E28" s="241"/>
      <c r="F28" s="234"/>
      <c r="G28" s="234"/>
      <c r="H28" s="335" t="s">
        <v>7</v>
      </c>
      <c r="I28" s="243"/>
      <c r="J28" s="492">
        <v>4719</v>
      </c>
      <c r="L28" s="463"/>
      <c r="M28" s="430"/>
      <c r="N28" s="430"/>
      <c r="O28" s="434"/>
      <c r="P28" s="435"/>
      <c r="Q28" s="430"/>
      <c r="R28" s="430"/>
      <c r="S28" s="430"/>
      <c r="T28" s="437"/>
      <c r="U28" s="466"/>
    </row>
    <row r="29" spans="1:21" ht="12.75">
      <c r="A29" s="515" t="s">
        <v>8</v>
      </c>
      <c r="B29" s="238"/>
      <c r="C29" s="238"/>
      <c r="D29" s="354"/>
      <c r="E29" s="241"/>
      <c r="F29" s="234"/>
      <c r="G29" s="234"/>
      <c r="H29" s="226" t="s">
        <v>8</v>
      </c>
      <c r="I29" s="378"/>
      <c r="J29" s="381"/>
      <c r="L29" s="463"/>
      <c r="M29" s="430"/>
      <c r="N29" s="430"/>
      <c r="O29" s="434"/>
      <c r="P29" s="435"/>
      <c r="Q29" s="430"/>
      <c r="R29" s="430"/>
      <c r="S29" s="430"/>
      <c r="T29" s="433"/>
      <c r="U29" s="456"/>
    </row>
    <row r="30" spans="1:21" ht="12.75">
      <c r="A30" s="515" t="s">
        <v>9</v>
      </c>
      <c r="B30" s="238"/>
      <c r="C30" s="597">
        <v>4896</v>
      </c>
      <c r="D30" s="354"/>
      <c r="E30" s="241"/>
      <c r="F30" s="240"/>
      <c r="G30" s="250"/>
      <c r="H30" s="336" t="s">
        <v>9</v>
      </c>
      <c r="I30" s="237"/>
      <c r="J30" s="381"/>
      <c r="L30" s="463"/>
      <c r="M30" s="430"/>
      <c r="N30" s="467"/>
      <c r="O30" s="434"/>
      <c r="P30" s="435"/>
      <c r="Q30" s="418"/>
      <c r="R30" s="429"/>
      <c r="S30" s="430"/>
      <c r="T30" s="433"/>
      <c r="U30" s="456"/>
    </row>
    <row r="31" spans="1:21" ht="12.75">
      <c r="A31" s="515" t="s">
        <v>10</v>
      </c>
      <c r="B31" s="232"/>
      <c r="C31" s="233"/>
      <c r="D31" s="354"/>
      <c r="E31" s="355"/>
      <c r="F31" s="234"/>
      <c r="G31" s="234"/>
      <c r="H31" s="335" t="s">
        <v>10</v>
      </c>
      <c r="I31" s="243"/>
      <c r="J31" s="492">
        <v>4654</v>
      </c>
      <c r="L31" s="463"/>
      <c r="M31" s="430"/>
      <c r="N31" s="435"/>
      <c r="O31" s="434"/>
      <c r="P31" s="435"/>
      <c r="Q31" s="430"/>
      <c r="R31" s="430"/>
      <c r="S31" s="430"/>
      <c r="T31" s="437"/>
      <c r="U31" s="466"/>
    </row>
    <row r="32" spans="1:21" ht="12.75">
      <c r="A32" s="516" t="s">
        <v>11</v>
      </c>
      <c r="B32" s="238"/>
      <c r="C32" s="244"/>
      <c r="D32" s="354"/>
      <c r="E32" s="241"/>
      <c r="F32" s="234"/>
      <c r="G32" s="234"/>
      <c r="H32" s="226" t="s">
        <v>11</v>
      </c>
      <c r="I32" s="245"/>
      <c r="J32" s="381"/>
      <c r="L32" s="433"/>
      <c r="M32" s="430"/>
      <c r="N32" s="435"/>
      <c r="O32" s="434"/>
      <c r="P32" s="435"/>
      <c r="Q32" s="430"/>
      <c r="R32" s="430"/>
      <c r="S32" s="430"/>
      <c r="T32" s="433"/>
      <c r="U32" s="456"/>
    </row>
    <row r="33" spans="1:21" ht="12.75">
      <c r="A33" s="252" t="s">
        <v>24</v>
      </c>
      <c r="B33" s="248">
        <f>SUM(B21:B32)</f>
        <v>3.33</v>
      </c>
      <c r="C33" s="303">
        <f>SUM(C21:C32)</f>
        <v>10747</v>
      </c>
      <c r="D33" s="240"/>
      <c r="E33" s="356"/>
      <c r="F33" s="240"/>
      <c r="G33" s="356"/>
      <c r="H33" s="382" t="s">
        <v>62</v>
      </c>
      <c r="I33" s="379"/>
      <c r="J33" s="324">
        <f>SUM(J22:J32)</f>
        <v>20336</v>
      </c>
      <c r="L33" s="468"/>
      <c r="M33" s="418"/>
      <c r="N33" s="438"/>
      <c r="O33" s="418"/>
      <c r="P33" s="438"/>
      <c r="Q33" s="418"/>
      <c r="R33" s="438"/>
      <c r="S33" s="438"/>
      <c r="T33" s="469"/>
      <c r="U33" s="470"/>
    </row>
    <row r="34" spans="1:21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  <c r="L34" s="439"/>
      <c r="M34" s="427"/>
      <c r="N34" s="440"/>
      <c r="O34" s="427"/>
      <c r="P34" s="441"/>
      <c r="Q34" s="427"/>
      <c r="R34" s="440"/>
      <c r="S34" s="442"/>
      <c r="T34" s="78"/>
      <c r="U34" s="78"/>
    </row>
    <row r="35" spans="1:21" ht="12.75">
      <c r="A35" s="176"/>
      <c r="B35" s="178" t="s">
        <v>57</v>
      </c>
      <c r="C35" s="91"/>
      <c r="D35" s="90" t="s">
        <v>67</v>
      </c>
      <c r="E35" s="179"/>
      <c r="F35" s="90" t="s">
        <v>68</v>
      </c>
      <c r="G35" s="179"/>
      <c r="H35" s="346" t="s">
        <v>38</v>
      </c>
      <c r="I35" s="361" t="s">
        <v>66</v>
      </c>
      <c r="J35" s="362"/>
      <c r="L35" s="443"/>
      <c r="M35" s="427"/>
      <c r="N35" s="427"/>
      <c r="O35" s="471"/>
      <c r="P35" s="471"/>
      <c r="Q35" s="471"/>
      <c r="R35" s="471"/>
      <c r="S35" s="418"/>
      <c r="T35" s="418"/>
      <c r="U35" s="472"/>
    </row>
    <row r="36" spans="1:21" ht="12.75">
      <c r="A36" s="495"/>
      <c r="B36" s="494" t="s">
        <v>55</v>
      </c>
      <c r="C36" s="497" t="s">
        <v>19</v>
      </c>
      <c r="D36" s="494" t="s">
        <v>56</v>
      </c>
      <c r="E36" s="497" t="s">
        <v>19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  <c r="L36" s="453"/>
      <c r="M36" s="419"/>
      <c r="N36" s="420"/>
      <c r="O36" s="419"/>
      <c r="P36" s="420"/>
      <c r="Q36" s="419"/>
      <c r="R36" s="420"/>
      <c r="S36" s="420"/>
      <c r="T36" s="430"/>
      <c r="U36" s="430"/>
    </row>
    <row r="37" spans="1:21" ht="12.75">
      <c r="A37" s="496" t="s">
        <v>1</v>
      </c>
      <c r="B37" s="198">
        <v>0.202</v>
      </c>
      <c r="C37" s="521">
        <v>2697</v>
      </c>
      <c r="D37" s="198"/>
      <c r="E37" s="524" t="s">
        <v>26</v>
      </c>
      <c r="F37" s="198"/>
      <c r="G37" s="526" t="s">
        <v>26</v>
      </c>
      <c r="H37" s="490"/>
      <c r="I37" s="358">
        <v>0.108</v>
      </c>
      <c r="J37" s="529">
        <v>1452</v>
      </c>
      <c r="L37" s="453"/>
      <c r="M37" s="420"/>
      <c r="N37" s="454"/>
      <c r="O37" s="420"/>
      <c r="P37" s="473"/>
      <c r="Q37" s="420"/>
      <c r="R37" s="424"/>
      <c r="S37" s="474"/>
      <c r="T37" s="434"/>
      <c r="U37" s="434"/>
    </row>
    <row r="38" spans="1:21" ht="12.75">
      <c r="A38" s="496" t="s">
        <v>0</v>
      </c>
      <c r="B38" s="205">
        <v>0.204</v>
      </c>
      <c r="C38" s="522">
        <v>2719</v>
      </c>
      <c r="D38" s="205">
        <v>0.177</v>
      </c>
      <c r="E38" s="524" t="s">
        <v>26</v>
      </c>
      <c r="F38" s="205">
        <v>0.117</v>
      </c>
      <c r="G38" s="526" t="s">
        <v>26</v>
      </c>
      <c r="H38" s="491"/>
      <c r="I38" s="358">
        <v>0.098</v>
      </c>
      <c r="J38" s="529">
        <v>1452</v>
      </c>
      <c r="L38" s="453"/>
      <c r="M38" s="420"/>
      <c r="N38" s="454"/>
      <c r="O38" s="420"/>
      <c r="P38" s="473"/>
      <c r="Q38" s="420"/>
      <c r="R38" s="424"/>
      <c r="S38" s="474"/>
      <c r="T38" s="434"/>
      <c r="U38" s="435"/>
    </row>
    <row r="39" spans="1:21" ht="12.75">
      <c r="A39" s="496" t="s">
        <v>2</v>
      </c>
      <c r="B39" s="205">
        <v>0.234</v>
      </c>
      <c r="C39" s="522">
        <v>2588</v>
      </c>
      <c r="D39" s="205">
        <v>0.141</v>
      </c>
      <c r="E39" s="524" t="s">
        <v>26</v>
      </c>
      <c r="F39" s="205">
        <v>0.141</v>
      </c>
      <c r="G39" s="526" t="s">
        <v>26</v>
      </c>
      <c r="H39" s="491"/>
      <c r="I39" s="358">
        <v>0.129</v>
      </c>
      <c r="J39" s="529">
        <v>2178</v>
      </c>
      <c r="L39" s="453"/>
      <c r="M39" s="420"/>
      <c r="N39" s="454"/>
      <c r="O39" s="420"/>
      <c r="P39" s="473"/>
      <c r="Q39" s="420"/>
      <c r="R39" s="424"/>
      <c r="S39" s="474"/>
      <c r="T39" s="434"/>
      <c r="U39" s="435"/>
    </row>
    <row r="40" spans="1:21" ht="12.75">
      <c r="A40" s="496" t="s">
        <v>3</v>
      </c>
      <c r="B40" s="205">
        <v>0.313</v>
      </c>
      <c r="C40" s="522">
        <v>2763</v>
      </c>
      <c r="D40" s="205">
        <v>0.216</v>
      </c>
      <c r="E40" s="524" t="s">
        <v>26</v>
      </c>
      <c r="F40" s="205">
        <v>0.216</v>
      </c>
      <c r="G40" s="526" t="s">
        <v>26</v>
      </c>
      <c r="H40" s="491"/>
      <c r="I40" s="358">
        <v>0.111</v>
      </c>
      <c r="J40" s="529">
        <v>1452</v>
      </c>
      <c r="L40" s="453"/>
      <c r="M40" s="420"/>
      <c r="N40" s="454"/>
      <c r="O40" s="420"/>
      <c r="P40" s="473"/>
      <c r="Q40" s="420"/>
      <c r="R40" s="424"/>
      <c r="S40" s="474"/>
      <c r="T40" s="434"/>
      <c r="U40" s="435"/>
    </row>
    <row r="41" spans="1:20" ht="12.75">
      <c r="A41" s="496" t="s">
        <v>4</v>
      </c>
      <c r="B41" s="205">
        <v>0.242</v>
      </c>
      <c r="C41" s="522">
        <v>2697</v>
      </c>
      <c r="D41" s="205">
        <v>0.256</v>
      </c>
      <c r="E41" s="524" t="s">
        <v>26</v>
      </c>
      <c r="F41" s="205">
        <v>0.256</v>
      </c>
      <c r="G41" s="526" t="s">
        <v>26</v>
      </c>
      <c r="H41" s="491">
        <v>7245</v>
      </c>
      <c r="I41" s="358">
        <v>0.084</v>
      </c>
      <c r="J41" s="529">
        <v>1452</v>
      </c>
      <c r="L41" s="420"/>
      <c r="M41" s="454"/>
      <c r="N41" s="420"/>
      <c r="O41" s="473"/>
      <c r="P41" s="420"/>
      <c r="Q41" s="424"/>
      <c r="R41" s="474"/>
      <c r="S41" s="434"/>
      <c r="T41" s="435"/>
    </row>
    <row r="42" spans="1:21" ht="12.75">
      <c r="A42" s="496" t="s">
        <v>5</v>
      </c>
      <c r="B42" s="205">
        <v>0.365</v>
      </c>
      <c r="C42" s="522">
        <v>4145</v>
      </c>
      <c r="D42" s="205">
        <v>0.125</v>
      </c>
      <c r="E42" s="524" t="s">
        <v>26</v>
      </c>
      <c r="F42" s="205">
        <v>0.125</v>
      </c>
      <c r="G42" s="526" t="s">
        <v>26</v>
      </c>
      <c r="H42" s="339"/>
      <c r="I42" s="358">
        <v>0.081</v>
      </c>
      <c r="J42" s="529">
        <v>1338</v>
      </c>
      <c r="L42" s="453"/>
      <c r="M42" s="420"/>
      <c r="N42" s="454"/>
      <c r="O42" s="420"/>
      <c r="P42" s="473"/>
      <c r="Q42" s="420"/>
      <c r="R42" s="424"/>
      <c r="S42" s="465"/>
      <c r="T42" s="434"/>
      <c r="U42" s="435"/>
    </row>
    <row r="43" spans="1:21" ht="12.75">
      <c r="A43" s="496" t="s">
        <v>6</v>
      </c>
      <c r="B43" s="205">
        <v>0.259</v>
      </c>
      <c r="C43" s="522">
        <v>2895</v>
      </c>
      <c r="D43" s="205">
        <v>0.123</v>
      </c>
      <c r="E43" s="524" t="s">
        <v>26</v>
      </c>
      <c r="F43" s="205">
        <v>0.123</v>
      </c>
      <c r="G43" s="526" t="s">
        <v>26</v>
      </c>
      <c r="H43" s="491"/>
      <c r="I43" s="358">
        <v>0.103</v>
      </c>
      <c r="J43" s="529">
        <v>1452</v>
      </c>
      <c r="L43" s="453"/>
      <c r="M43" s="420"/>
      <c r="N43" s="454"/>
      <c r="O43" s="420"/>
      <c r="P43" s="473"/>
      <c r="Q43" s="420"/>
      <c r="R43" s="424"/>
      <c r="S43" s="474"/>
      <c r="T43" s="434"/>
      <c r="U43" s="435"/>
    </row>
    <row r="44" spans="1:21" ht="12.75">
      <c r="A44" s="496" t="s">
        <v>7</v>
      </c>
      <c r="B44" s="205">
        <v>2.221</v>
      </c>
      <c r="C44" s="522">
        <v>2829</v>
      </c>
      <c r="D44" s="205">
        <v>0.139</v>
      </c>
      <c r="E44" s="524" t="s">
        <v>26</v>
      </c>
      <c r="F44" s="205">
        <v>0.139</v>
      </c>
      <c r="G44" s="526" t="s">
        <v>26</v>
      </c>
      <c r="H44" s="491"/>
      <c r="I44" s="358">
        <v>0.158</v>
      </c>
      <c r="J44" s="529">
        <v>2178</v>
      </c>
      <c r="L44" s="453"/>
      <c r="M44" s="420"/>
      <c r="N44" s="454"/>
      <c r="O44" s="420"/>
      <c r="P44" s="473"/>
      <c r="Q44" s="420"/>
      <c r="R44" s="424"/>
      <c r="S44" s="474"/>
      <c r="T44" s="434"/>
      <c r="U44" s="435"/>
    </row>
    <row r="45" spans="1:21" ht="12.75">
      <c r="A45" s="496" t="s">
        <v>8</v>
      </c>
      <c r="B45" s="205">
        <v>0.285</v>
      </c>
      <c r="C45" s="522">
        <v>2917</v>
      </c>
      <c r="D45" s="205">
        <v>0.119</v>
      </c>
      <c r="E45" s="524" t="s">
        <v>26</v>
      </c>
      <c r="F45" s="205">
        <v>0.119</v>
      </c>
      <c r="G45" s="526" t="s">
        <v>26</v>
      </c>
      <c r="H45" s="491"/>
      <c r="I45" s="358"/>
      <c r="J45" s="529">
        <v>1452</v>
      </c>
      <c r="L45" s="453"/>
      <c r="M45" s="420"/>
      <c r="N45" s="454"/>
      <c r="O45" s="420"/>
      <c r="P45" s="473"/>
      <c r="Q45" s="420"/>
      <c r="R45" s="424"/>
      <c r="S45" s="474"/>
      <c r="T45" s="434"/>
      <c r="U45" s="435"/>
    </row>
    <row r="46" spans="1:21" ht="12.75">
      <c r="A46" s="496" t="s">
        <v>9</v>
      </c>
      <c r="B46" s="205">
        <v>0.216</v>
      </c>
      <c r="C46" s="522">
        <v>2785</v>
      </c>
      <c r="D46" s="205">
        <v>0.214</v>
      </c>
      <c r="E46" s="524" t="s">
        <v>26</v>
      </c>
      <c r="F46" s="205">
        <v>0.214</v>
      </c>
      <c r="G46" s="526" t="s">
        <v>26</v>
      </c>
      <c r="H46" s="491">
        <v>2313</v>
      </c>
      <c r="I46" s="358">
        <v>0.089</v>
      </c>
      <c r="J46" s="529">
        <v>466</v>
      </c>
      <c r="L46" s="453"/>
      <c r="M46" s="420"/>
      <c r="N46" s="454"/>
      <c r="O46" s="420"/>
      <c r="P46" s="473"/>
      <c r="Q46" s="420"/>
      <c r="R46" s="424"/>
      <c r="S46" s="474"/>
      <c r="T46" s="434"/>
      <c r="U46" s="435"/>
    </row>
    <row r="47" spans="1:21" ht="12.75">
      <c r="A47" s="496" t="s">
        <v>10</v>
      </c>
      <c r="B47" s="205">
        <v>0.186</v>
      </c>
      <c r="C47" s="522">
        <v>2829</v>
      </c>
      <c r="D47" s="205"/>
      <c r="E47" s="524" t="s">
        <v>26</v>
      </c>
      <c r="F47" s="205"/>
      <c r="G47" s="526" t="s">
        <v>26</v>
      </c>
      <c r="H47" s="491"/>
      <c r="I47" s="358">
        <v>0.091</v>
      </c>
      <c r="J47" s="530">
        <v>466</v>
      </c>
      <c r="L47" s="453"/>
      <c r="M47" s="420"/>
      <c r="N47" s="454"/>
      <c r="O47" s="420"/>
      <c r="P47" s="473"/>
      <c r="Q47" s="420"/>
      <c r="R47" s="424"/>
      <c r="S47" s="474"/>
      <c r="T47" s="434"/>
      <c r="U47" s="435"/>
    </row>
    <row r="48" spans="1:21" ht="12.75">
      <c r="A48" s="330" t="s">
        <v>11</v>
      </c>
      <c r="B48" s="205">
        <v>0.271</v>
      </c>
      <c r="C48" s="522">
        <v>4123</v>
      </c>
      <c r="D48" s="205">
        <v>0.439</v>
      </c>
      <c r="E48" s="524" t="s">
        <v>26</v>
      </c>
      <c r="F48" s="310">
        <v>0.439</v>
      </c>
      <c r="G48" s="526" t="s">
        <v>26</v>
      </c>
      <c r="H48" s="338"/>
      <c r="I48" s="358"/>
      <c r="J48" s="529">
        <v>1452</v>
      </c>
      <c r="L48" s="456"/>
      <c r="M48" s="420"/>
      <c r="N48" s="454"/>
      <c r="O48" s="420"/>
      <c r="P48" s="473"/>
      <c r="Q48" s="474"/>
      <c r="R48" s="424"/>
      <c r="S48" s="474"/>
      <c r="T48" s="434"/>
      <c r="U48" s="435"/>
    </row>
    <row r="49" spans="1:21" ht="12.75">
      <c r="A49" s="330" t="s">
        <v>24</v>
      </c>
      <c r="B49" s="215">
        <f>SUM(B37:B48)</f>
        <v>4.998</v>
      </c>
      <c r="C49" s="523">
        <f>SUM(C37:C48)</f>
        <v>35987</v>
      </c>
      <c r="D49" s="215">
        <f>SUM(D37:D48)</f>
        <v>1.9489999999999998</v>
      </c>
      <c r="E49" s="525" t="s">
        <v>26</v>
      </c>
      <c r="F49" s="415">
        <f>SUM(F37:F48)</f>
        <v>1.889</v>
      </c>
      <c r="G49" s="527" t="s">
        <v>26</v>
      </c>
      <c r="H49" s="340">
        <f>SUM(H37:H48)</f>
        <v>9558</v>
      </c>
      <c r="I49" s="346">
        <f>SUM(I37:I48)</f>
        <v>1.052</v>
      </c>
      <c r="J49" s="531">
        <f>SUM(J37:J48)</f>
        <v>16790</v>
      </c>
      <c r="L49" s="456"/>
      <c r="M49" s="417"/>
      <c r="N49" s="444"/>
      <c r="O49" s="417"/>
      <c r="P49" s="473"/>
      <c r="Q49" s="475"/>
      <c r="R49" s="424"/>
      <c r="S49" s="444"/>
      <c r="T49" s="418"/>
      <c r="U49" s="438"/>
    </row>
    <row r="50" spans="1:21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  <c r="L50" s="457"/>
      <c r="M50" s="417"/>
      <c r="N50" s="444"/>
      <c r="O50" s="417"/>
      <c r="P50" s="445"/>
      <c r="Q50" s="446"/>
      <c r="R50" s="447"/>
      <c r="S50" s="446"/>
      <c r="T50" s="448"/>
      <c r="U50" s="78"/>
    </row>
    <row r="51" spans="1:21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238864</v>
      </c>
      <c r="L51" s="476"/>
      <c r="M51" s="476"/>
      <c r="N51" s="476"/>
      <c r="O51" s="476"/>
      <c r="P51" s="476"/>
      <c r="Q51" s="84"/>
      <c r="R51" s="84"/>
      <c r="S51" s="84"/>
      <c r="T51" s="85"/>
      <c r="U51" s="477"/>
    </row>
    <row r="52" spans="1:21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366">
        <f>C33</f>
        <v>10747</v>
      </c>
      <c r="L52" s="476"/>
      <c r="M52" s="476"/>
      <c r="N52" s="476"/>
      <c r="O52" s="476"/>
      <c r="P52" s="84"/>
      <c r="Q52" s="84"/>
      <c r="R52" s="84"/>
      <c r="S52" s="84"/>
      <c r="T52" s="85"/>
      <c r="U52" s="449"/>
    </row>
    <row r="53" spans="1:21" ht="12.75">
      <c r="A53" s="403" t="s">
        <v>58</v>
      </c>
      <c r="B53" s="403"/>
      <c r="C53" s="403"/>
      <c r="D53" s="403"/>
      <c r="E53" s="321"/>
      <c r="F53" s="321"/>
      <c r="G53" s="321"/>
      <c r="H53" s="344"/>
      <c r="I53" s="322"/>
      <c r="J53" s="532">
        <f>C49</f>
        <v>35987</v>
      </c>
      <c r="L53" s="478"/>
      <c r="M53" s="478"/>
      <c r="N53" s="478"/>
      <c r="O53" s="478"/>
      <c r="P53" s="439"/>
      <c r="Q53" s="439"/>
      <c r="R53" s="439"/>
      <c r="S53" s="439"/>
      <c r="T53" s="479"/>
      <c r="U53" s="449"/>
    </row>
    <row r="54" spans="1:21" ht="12.75">
      <c r="A54" s="403" t="s">
        <v>71</v>
      </c>
      <c r="B54" s="403"/>
      <c r="C54" s="403"/>
      <c r="D54" s="403"/>
      <c r="E54" s="321"/>
      <c r="F54" s="321"/>
      <c r="G54" s="321"/>
      <c r="H54" s="344"/>
      <c r="I54" s="322"/>
      <c r="J54" s="532">
        <f>H49</f>
        <v>9558</v>
      </c>
      <c r="L54" s="478"/>
      <c r="M54" s="478"/>
      <c r="N54" s="478"/>
      <c r="O54" s="478"/>
      <c r="P54" s="439"/>
      <c r="Q54" s="439"/>
      <c r="R54" s="439"/>
      <c r="S54" s="439"/>
      <c r="T54" s="479"/>
      <c r="U54" s="449"/>
    </row>
    <row r="55" spans="1:21" ht="12.75">
      <c r="A55" s="403" t="s">
        <v>53</v>
      </c>
      <c r="B55" s="403"/>
      <c r="C55" s="403"/>
      <c r="D55" s="403"/>
      <c r="E55" s="321"/>
      <c r="F55" s="321"/>
      <c r="G55" s="321"/>
      <c r="H55" s="344"/>
      <c r="I55" s="323"/>
      <c r="J55" s="532">
        <f>J49</f>
        <v>16790</v>
      </c>
      <c r="L55" s="478"/>
      <c r="M55" s="478"/>
      <c r="N55" s="478"/>
      <c r="O55" s="478"/>
      <c r="P55" s="439"/>
      <c r="Q55" s="439"/>
      <c r="R55" s="439"/>
      <c r="S55" s="439"/>
      <c r="T55" s="85"/>
      <c r="U55" s="449"/>
    </row>
    <row r="56" spans="1:21" ht="12.75">
      <c r="A56" s="403" t="s">
        <v>54</v>
      </c>
      <c r="B56" s="403"/>
      <c r="C56" s="403"/>
      <c r="D56" s="403"/>
      <c r="E56" s="367"/>
      <c r="F56" s="367"/>
      <c r="G56" s="367"/>
      <c r="H56" s="368"/>
      <c r="I56" s="369"/>
      <c r="J56" s="533">
        <v>3000</v>
      </c>
      <c r="L56" s="478"/>
      <c r="M56" s="478"/>
      <c r="N56" s="478"/>
      <c r="O56" s="478"/>
      <c r="P56" s="480"/>
      <c r="Q56" s="480"/>
      <c r="R56" s="480"/>
      <c r="S56" s="480"/>
      <c r="T56" s="481"/>
      <c r="U56" s="488"/>
    </row>
    <row r="57" spans="1:21" ht="12.75">
      <c r="A57" s="401" t="s">
        <v>77</v>
      </c>
      <c r="B57" s="401"/>
      <c r="C57" s="401"/>
      <c r="D57" s="401"/>
      <c r="E57" s="38"/>
      <c r="F57" s="38"/>
      <c r="G57" s="38"/>
      <c r="H57" s="398"/>
      <c r="I57" s="399"/>
      <c r="J57" s="400">
        <f>SUM(J51:J56)</f>
        <v>314946</v>
      </c>
      <c r="L57" s="84"/>
      <c r="M57" s="84"/>
      <c r="N57" s="84"/>
      <c r="O57" s="84"/>
      <c r="P57" s="78"/>
      <c r="Q57" s="78"/>
      <c r="R57" s="78"/>
      <c r="S57" s="78"/>
      <c r="T57" s="449"/>
      <c r="U57" s="85"/>
    </row>
    <row r="58" spans="1:21" ht="12.75">
      <c r="A58" s="391" t="s">
        <v>64</v>
      </c>
      <c r="B58" s="391"/>
      <c r="C58" s="391"/>
      <c r="D58" s="391"/>
      <c r="E58" s="391"/>
      <c r="F58" s="391"/>
      <c r="G58" s="391"/>
      <c r="H58" s="392"/>
      <c r="I58" s="393"/>
      <c r="J58" s="489">
        <v>209700</v>
      </c>
      <c r="L58" s="483"/>
      <c r="M58" s="483"/>
      <c r="N58" s="483"/>
      <c r="O58" s="483"/>
      <c r="P58" s="483"/>
      <c r="Q58" s="483"/>
      <c r="R58" s="483"/>
      <c r="S58" s="483"/>
      <c r="T58" s="481"/>
      <c r="U58" s="488"/>
    </row>
    <row r="59" spans="1:21" ht="12.75">
      <c r="A59" s="391" t="s">
        <v>72</v>
      </c>
      <c r="B59" s="391"/>
      <c r="C59" s="391"/>
      <c r="D59" s="391"/>
      <c r="E59" s="391"/>
      <c r="F59" s="391"/>
      <c r="G59" s="391"/>
      <c r="H59" s="392"/>
      <c r="I59" s="395"/>
      <c r="J59" s="489">
        <v>9000</v>
      </c>
      <c r="L59" s="483"/>
      <c r="M59" s="483"/>
      <c r="N59" s="483"/>
      <c r="O59" s="483"/>
      <c r="P59" s="483"/>
      <c r="Q59" s="483"/>
      <c r="R59" s="483"/>
      <c r="S59" s="483"/>
      <c r="T59" s="484"/>
      <c r="U59" s="488"/>
    </row>
    <row r="60" spans="1:21" ht="12.75">
      <c r="A60" s="517" t="s">
        <v>65</v>
      </c>
      <c r="B60" s="517"/>
      <c r="C60" s="517"/>
      <c r="D60" s="517"/>
      <c r="E60" s="517"/>
      <c r="F60" s="517"/>
      <c r="G60" s="517"/>
      <c r="H60" s="518"/>
      <c r="I60" s="519"/>
      <c r="J60" s="520">
        <f>J33</f>
        <v>20336</v>
      </c>
      <c r="L60" s="480"/>
      <c r="M60" s="480"/>
      <c r="N60" s="480"/>
      <c r="O60" s="480"/>
      <c r="P60" s="480"/>
      <c r="Q60" s="480"/>
      <c r="R60" s="480"/>
      <c r="S60" s="483"/>
      <c r="T60" s="481"/>
      <c r="U60" s="449"/>
    </row>
    <row r="61" spans="1:21" ht="12.75">
      <c r="A61" s="371" t="s">
        <v>50</v>
      </c>
      <c r="B61" s="371"/>
      <c r="C61" s="371"/>
      <c r="D61" s="371"/>
      <c r="E61" s="371"/>
      <c r="F61" s="371"/>
      <c r="G61" s="371"/>
      <c r="H61" s="372"/>
      <c r="I61" s="373"/>
      <c r="J61" s="374">
        <f>J57-J58-J59-J60</f>
        <v>75910</v>
      </c>
      <c r="L61" s="480"/>
      <c r="M61" s="480"/>
      <c r="N61" s="480"/>
      <c r="O61" s="480"/>
      <c r="P61" s="480"/>
      <c r="Q61" s="480"/>
      <c r="R61" s="480"/>
      <c r="S61" s="78"/>
      <c r="T61" s="85"/>
      <c r="U61" s="449"/>
    </row>
  </sheetData>
  <sheetProtection/>
  <printOptions/>
  <pageMargins left="0.41" right="0.43" top="0.52" bottom="0.6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1">
      <selection activeCell="B37" sqref="B37:B49"/>
    </sheetView>
  </sheetViews>
  <sheetFormatPr defaultColWidth="9.140625" defaultRowHeight="12.75"/>
  <cols>
    <col min="3" max="3" width="10.140625" style="0" customWidth="1"/>
    <col min="5" max="5" width="9.8515625" style="0" customWidth="1"/>
    <col min="8" max="8" width="10.140625" style="0" customWidth="1"/>
    <col min="10" max="10" width="11.8515625" style="0" customWidth="1"/>
  </cols>
  <sheetData>
    <row r="1" spans="1:10" ht="13.5">
      <c r="A1" s="385" t="s">
        <v>80</v>
      </c>
      <c r="B1" s="18"/>
      <c r="C1" s="18"/>
      <c r="D1" s="18"/>
      <c r="E1" s="18"/>
      <c r="F1" s="18"/>
      <c r="G1" s="18"/>
      <c r="H1" s="18"/>
      <c r="I1" s="386"/>
      <c r="J1" s="387"/>
    </row>
    <row r="2" spans="1:10" ht="12.75">
      <c r="A2" s="498"/>
      <c r="B2" s="352" t="s">
        <v>14</v>
      </c>
      <c r="C2" s="353"/>
      <c r="D2" s="352" t="s">
        <v>16</v>
      </c>
      <c r="E2" s="353"/>
      <c r="F2" s="350" t="s">
        <v>15</v>
      </c>
      <c r="G2" s="196"/>
      <c r="H2" s="502"/>
      <c r="I2" s="503" t="s">
        <v>73</v>
      </c>
      <c r="J2" s="504"/>
    </row>
    <row r="3" spans="1:10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05"/>
      <c r="I3" s="506"/>
      <c r="J3" s="540" t="s">
        <v>19</v>
      </c>
    </row>
    <row r="4" spans="1:10" ht="12.75">
      <c r="A4" s="499" t="s">
        <v>1</v>
      </c>
      <c r="B4" s="196">
        <v>8.91</v>
      </c>
      <c r="C4" s="534">
        <v>17082</v>
      </c>
      <c r="D4" s="260"/>
      <c r="E4" s="535"/>
      <c r="F4" s="260"/>
      <c r="G4" s="537"/>
      <c r="H4" s="507" t="s">
        <v>1</v>
      </c>
      <c r="I4" s="506" t="s">
        <v>74</v>
      </c>
      <c r="J4" s="546"/>
    </row>
    <row r="5" spans="1:10" ht="12.75">
      <c r="A5" s="499" t="s">
        <v>0</v>
      </c>
      <c r="B5" s="547">
        <v>7.34</v>
      </c>
      <c r="C5" s="535">
        <v>14072</v>
      </c>
      <c r="D5" s="196"/>
      <c r="E5" s="534"/>
      <c r="F5" s="196"/>
      <c r="G5" s="538"/>
      <c r="H5" s="508"/>
      <c r="I5" s="506"/>
      <c r="J5" s="546"/>
    </row>
    <row r="6" spans="1:10" ht="12.75">
      <c r="A6" s="499" t="s">
        <v>2</v>
      </c>
      <c r="B6" s="196" t="s">
        <v>78</v>
      </c>
      <c r="C6" s="535">
        <v>28202</v>
      </c>
      <c r="D6" s="196"/>
      <c r="E6" s="534"/>
      <c r="F6" s="196"/>
      <c r="G6" s="538"/>
      <c r="H6" s="508"/>
      <c r="I6" s="506"/>
      <c r="J6" s="546"/>
    </row>
    <row r="7" spans="1:10" ht="12.75">
      <c r="A7" s="499" t="s">
        <v>3</v>
      </c>
      <c r="B7" s="547">
        <v>9.42</v>
      </c>
      <c r="C7" s="535">
        <v>18046</v>
      </c>
      <c r="D7" s="196"/>
      <c r="E7" s="534"/>
      <c r="F7" s="196"/>
      <c r="G7" s="538"/>
      <c r="H7" s="508"/>
      <c r="I7" s="506"/>
      <c r="J7" s="546"/>
    </row>
    <row r="8" spans="1:10" ht="12.75">
      <c r="A8" s="499" t="s">
        <v>4</v>
      </c>
      <c r="B8" s="547">
        <v>9.76</v>
      </c>
      <c r="C8" s="535">
        <v>18697</v>
      </c>
      <c r="D8" s="196">
        <v>2.78</v>
      </c>
      <c r="E8" s="534">
        <v>11820</v>
      </c>
      <c r="F8" s="196"/>
      <c r="G8" s="538"/>
      <c r="H8" s="508"/>
      <c r="I8" s="506"/>
      <c r="J8" s="546"/>
    </row>
    <row r="9" spans="1:10" ht="12.75">
      <c r="A9" s="499" t="s">
        <v>5</v>
      </c>
      <c r="B9" s="196">
        <v>9.95</v>
      </c>
      <c r="C9" s="535">
        <v>19061</v>
      </c>
      <c r="D9" s="196"/>
      <c r="E9" s="534"/>
      <c r="F9" s="196"/>
      <c r="G9" s="538"/>
      <c r="H9" s="508"/>
      <c r="I9" s="506"/>
      <c r="J9" s="546"/>
    </row>
    <row r="10" spans="1:10" ht="12.75">
      <c r="A10" s="499" t="s">
        <v>6</v>
      </c>
      <c r="B10" s="196">
        <v>10.63</v>
      </c>
      <c r="C10" s="535">
        <v>20364</v>
      </c>
      <c r="D10" s="196"/>
      <c r="E10" s="534"/>
      <c r="F10" s="196"/>
      <c r="G10" s="538"/>
      <c r="H10" s="508"/>
      <c r="I10" s="506"/>
      <c r="J10" s="546"/>
    </row>
    <row r="11" spans="1:10" ht="12.75">
      <c r="A11" s="499" t="s">
        <v>7</v>
      </c>
      <c r="B11" s="196">
        <v>15.12</v>
      </c>
      <c r="C11" s="535">
        <v>28965</v>
      </c>
      <c r="D11" s="196"/>
      <c r="E11" s="534"/>
      <c r="F11" s="196"/>
      <c r="G11" s="538"/>
      <c r="H11" s="508"/>
      <c r="I11" s="506"/>
      <c r="J11" s="546"/>
    </row>
    <row r="12" spans="1:10" ht="12.75">
      <c r="A12" s="499" t="s">
        <v>8</v>
      </c>
      <c r="B12" s="196">
        <v>9.89</v>
      </c>
      <c r="C12" s="535">
        <v>18946</v>
      </c>
      <c r="D12" s="196"/>
      <c r="E12" s="534"/>
      <c r="F12" s="196"/>
      <c r="G12" s="538"/>
      <c r="H12" s="508"/>
      <c r="I12" s="506"/>
      <c r="J12" s="546"/>
    </row>
    <row r="13" spans="1:10" ht="12.75">
      <c r="A13" s="499" t="s">
        <v>9</v>
      </c>
      <c r="B13" s="196">
        <v>9.95</v>
      </c>
      <c r="C13" s="535">
        <v>19061</v>
      </c>
      <c r="D13" s="196"/>
      <c r="E13" s="534"/>
      <c r="F13" s="196"/>
      <c r="G13" s="538"/>
      <c r="H13" s="508"/>
      <c r="I13" s="506"/>
      <c r="J13" s="546"/>
    </row>
    <row r="14" spans="1:10" ht="12.75">
      <c r="A14" s="499" t="s">
        <v>10</v>
      </c>
      <c r="B14" s="547">
        <v>9.9</v>
      </c>
      <c r="C14" s="535">
        <v>18965</v>
      </c>
      <c r="D14" s="196"/>
      <c r="E14" s="534"/>
      <c r="F14" s="196"/>
      <c r="G14" s="538"/>
      <c r="H14" s="509"/>
      <c r="I14" s="510"/>
      <c r="J14" s="546"/>
    </row>
    <row r="15" spans="1:10" ht="12.75">
      <c r="A15" s="500" t="s">
        <v>11</v>
      </c>
      <c r="B15" s="547">
        <v>8.66</v>
      </c>
      <c r="C15" s="535">
        <v>16590</v>
      </c>
      <c r="D15" s="196"/>
      <c r="E15" s="534"/>
      <c r="F15" s="196"/>
      <c r="G15" s="538"/>
      <c r="H15" s="511"/>
      <c r="I15" s="512"/>
      <c r="J15" s="546"/>
    </row>
    <row r="16" spans="1:10" ht="12.75">
      <c r="A16" s="315" t="s">
        <v>24</v>
      </c>
      <c r="B16" s="213">
        <f>SUM(B4:B15)</f>
        <v>109.53</v>
      </c>
      <c r="C16" s="536">
        <f>SUM(C4:C15)</f>
        <v>238051</v>
      </c>
      <c r="D16" s="213">
        <f>SUM(D4:D15)</f>
        <v>2.78</v>
      </c>
      <c r="E16" s="536">
        <f>SUM(E4:E15)</f>
        <v>11820</v>
      </c>
      <c r="F16" s="213">
        <f>SUM(F4:F15)</f>
        <v>0</v>
      </c>
      <c r="G16" s="539"/>
      <c r="H16" s="508"/>
      <c r="I16" s="506">
        <f>SUM(I4:I15)</f>
        <v>0</v>
      </c>
      <c r="J16" s="546"/>
    </row>
    <row r="17" spans="1:10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249871</v>
      </c>
      <c r="H17" s="513"/>
      <c r="I17" s="503">
        <f>SUM(I4:I16)</f>
        <v>0</v>
      </c>
      <c r="J17" s="543">
        <f>SUM(J4:J16)</f>
        <v>0</v>
      </c>
    </row>
    <row r="18" spans="1:10" ht="12.75">
      <c r="A18" s="109"/>
      <c r="B18" s="110"/>
      <c r="C18" s="110"/>
      <c r="D18" s="123"/>
      <c r="E18" s="141"/>
      <c r="F18" s="123"/>
      <c r="G18" s="123"/>
      <c r="H18" s="486"/>
      <c r="I18" s="347"/>
      <c r="J18" s="33"/>
    </row>
    <row r="19" spans="1:10" ht="12.75">
      <c r="A19" s="93"/>
      <c r="B19" s="287" t="s">
        <v>59</v>
      </c>
      <c r="C19" s="375"/>
      <c r="D19" s="12"/>
      <c r="E19" s="407"/>
      <c r="F19" s="250"/>
      <c r="G19" s="240"/>
      <c r="H19" s="376"/>
      <c r="I19" s="377" t="s">
        <v>76</v>
      </c>
      <c r="J19" s="345"/>
    </row>
    <row r="20" spans="1:10" ht="12.75">
      <c r="A20" s="514"/>
      <c r="B20" s="364" t="s">
        <v>17</v>
      </c>
      <c r="C20" s="238" t="s">
        <v>19</v>
      </c>
      <c r="D20" s="234"/>
      <c r="E20" s="234"/>
      <c r="F20" s="408"/>
      <c r="G20" s="408"/>
      <c r="H20" s="409" t="s">
        <v>61</v>
      </c>
      <c r="I20" s="237"/>
      <c r="J20" s="211"/>
    </row>
    <row r="21" spans="1:10" ht="12.75">
      <c r="A21" s="515" t="s">
        <v>1</v>
      </c>
      <c r="B21" s="548">
        <v>1.66</v>
      </c>
      <c r="C21" s="389">
        <v>3907</v>
      </c>
      <c r="D21" s="354"/>
      <c r="E21" s="354"/>
      <c r="F21" s="234"/>
      <c r="G21" s="234"/>
      <c r="H21" s="236" t="s">
        <v>1</v>
      </c>
      <c r="I21" s="237"/>
      <c r="J21" s="493"/>
    </row>
    <row r="22" spans="1:10" ht="12.75">
      <c r="A22" s="515" t="s">
        <v>0</v>
      </c>
      <c r="B22" s="548"/>
      <c r="C22" s="239"/>
      <c r="D22" s="388"/>
      <c r="E22" s="355"/>
      <c r="F22" s="235"/>
      <c r="G22" s="355"/>
      <c r="H22" s="242" t="s">
        <v>0</v>
      </c>
      <c r="I22" s="306"/>
      <c r="J22" s="493">
        <v>3748</v>
      </c>
    </row>
    <row r="23" spans="1:10" ht="12.75">
      <c r="A23" s="515" t="s">
        <v>2</v>
      </c>
      <c r="B23" s="548"/>
      <c r="C23" s="244"/>
      <c r="D23" s="354"/>
      <c r="E23" s="241"/>
      <c r="F23" s="234"/>
      <c r="G23" s="241"/>
      <c r="H23" s="235" t="s">
        <v>2</v>
      </c>
      <c r="I23" s="378"/>
      <c r="J23" s="211"/>
    </row>
    <row r="24" spans="1:10" ht="12.75">
      <c r="A24" s="515" t="s">
        <v>3</v>
      </c>
      <c r="B24" s="548"/>
      <c r="C24" s="244"/>
      <c r="D24" s="354"/>
      <c r="E24" s="241"/>
      <c r="F24" s="234"/>
      <c r="G24" s="234"/>
      <c r="H24" s="336" t="s">
        <v>3</v>
      </c>
      <c r="I24" s="247"/>
      <c r="J24" s="492"/>
    </row>
    <row r="25" spans="1:10" ht="12.75">
      <c r="A25" s="515" t="s">
        <v>4</v>
      </c>
      <c r="B25" s="548"/>
      <c r="C25" s="244"/>
      <c r="D25" s="354"/>
      <c r="E25" s="241"/>
      <c r="F25" s="234"/>
      <c r="G25" s="234"/>
      <c r="H25" s="335" t="s">
        <v>4</v>
      </c>
      <c r="I25" s="243"/>
      <c r="J25" s="492">
        <v>3839</v>
      </c>
    </row>
    <row r="26" spans="1:10" ht="12.75">
      <c r="A26" s="515" t="s">
        <v>5</v>
      </c>
      <c r="B26" s="548"/>
      <c r="C26" s="244"/>
      <c r="D26" s="354"/>
      <c r="E26" s="241"/>
      <c r="F26" s="234"/>
      <c r="G26" s="234"/>
      <c r="H26" s="226" t="s">
        <v>5</v>
      </c>
      <c r="I26" s="378"/>
      <c r="J26" s="381"/>
    </row>
    <row r="27" spans="1:10" ht="12.75">
      <c r="A27" s="515" t="s">
        <v>6</v>
      </c>
      <c r="B27" s="548"/>
      <c r="C27" s="239"/>
      <c r="D27" s="354"/>
      <c r="E27" s="241"/>
      <c r="F27" s="234"/>
      <c r="G27" s="234"/>
      <c r="H27" s="336" t="s">
        <v>6</v>
      </c>
      <c r="I27" s="237"/>
      <c r="J27" s="381"/>
    </row>
    <row r="28" spans="1:10" ht="12.75">
      <c r="A28" s="515" t="s">
        <v>7</v>
      </c>
      <c r="B28" s="548">
        <v>2</v>
      </c>
      <c r="C28" s="550">
        <v>3896</v>
      </c>
      <c r="D28" s="354"/>
      <c r="E28" s="241"/>
      <c r="F28" s="234"/>
      <c r="G28" s="234"/>
      <c r="H28" s="335" t="s">
        <v>7</v>
      </c>
      <c r="I28" s="243"/>
      <c r="J28" s="492">
        <v>11405</v>
      </c>
    </row>
    <row r="29" spans="1:10" ht="12.75">
      <c r="A29" s="515" t="s">
        <v>8</v>
      </c>
      <c r="B29" s="548"/>
      <c r="C29" s="238"/>
      <c r="D29" s="354"/>
      <c r="E29" s="241"/>
      <c r="F29" s="234"/>
      <c r="G29" s="234"/>
      <c r="H29" s="226" t="s">
        <v>8</v>
      </c>
      <c r="I29" s="378"/>
      <c r="J29" s="381"/>
    </row>
    <row r="30" spans="1:10" ht="12.75">
      <c r="A30" s="515" t="s">
        <v>9</v>
      </c>
      <c r="B30" s="548"/>
      <c r="C30" s="249"/>
      <c r="D30" s="354"/>
      <c r="E30" s="241"/>
      <c r="F30" s="240"/>
      <c r="G30" s="250"/>
      <c r="H30" s="336" t="s">
        <v>9</v>
      </c>
      <c r="I30" s="237"/>
      <c r="J30" s="381"/>
    </row>
    <row r="31" spans="1:10" ht="12.75">
      <c r="A31" s="515" t="s">
        <v>10</v>
      </c>
      <c r="B31" s="548"/>
      <c r="C31" s="233"/>
      <c r="D31" s="354"/>
      <c r="E31" s="355"/>
      <c r="F31" s="234"/>
      <c r="G31" s="234"/>
      <c r="H31" s="335" t="s">
        <v>10</v>
      </c>
      <c r="I31" s="243"/>
      <c r="J31" s="492">
        <v>2878</v>
      </c>
    </row>
    <row r="32" spans="1:10" ht="12.75">
      <c r="A32" s="516" t="s">
        <v>11</v>
      </c>
      <c r="B32" s="548"/>
      <c r="C32" s="244"/>
      <c r="D32" s="354"/>
      <c r="E32" s="241"/>
      <c r="F32" s="234"/>
      <c r="G32" s="234"/>
      <c r="H32" s="226" t="s">
        <v>11</v>
      </c>
      <c r="I32" s="245"/>
      <c r="J32" s="381"/>
    </row>
    <row r="33" spans="1:10" ht="12.75">
      <c r="A33" s="252" t="s">
        <v>24</v>
      </c>
      <c r="B33" s="248">
        <f>SUM(B21:B32)</f>
        <v>3.66</v>
      </c>
      <c r="C33" s="303">
        <f>SUM(C21:C32)</f>
        <v>7803</v>
      </c>
      <c r="D33" s="240"/>
      <c r="E33" s="356"/>
      <c r="F33" s="240"/>
      <c r="G33" s="356"/>
      <c r="H33" s="382" t="s">
        <v>62</v>
      </c>
      <c r="I33" s="379"/>
      <c r="J33" s="324">
        <f>SUM(J22:J32)</f>
        <v>21870</v>
      </c>
    </row>
    <row r="34" spans="1:10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</row>
    <row r="35" spans="1:10" ht="12.75">
      <c r="A35" s="176"/>
      <c r="B35" s="178" t="s">
        <v>57</v>
      </c>
      <c r="C35" s="91"/>
      <c r="D35" s="90" t="s">
        <v>67</v>
      </c>
      <c r="E35" s="179"/>
      <c r="F35" s="90" t="s">
        <v>68</v>
      </c>
      <c r="G35" s="179"/>
      <c r="H35" s="346" t="s">
        <v>38</v>
      </c>
      <c r="I35" s="361" t="s">
        <v>66</v>
      </c>
      <c r="J35" s="362"/>
    </row>
    <row r="36" spans="1:10" ht="12.75">
      <c r="A36" s="495"/>
      <c r="B36" s="494" t="s">
        <v>55</v>
      </c>
      <c r="C36" s="497" t="s">
        <v>19</v>
      </c>
      <c r="D36" s="494" t="s">
        <v>56</v>
      </c>
      <c r="E36" s="497" t="s">
        <v>19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</row>
    <row r="37" spans="1:10" ht="12.75">
      <c r="A37" s="496" t="s">
        <v>1</v>
      </c>
      <c r="B37" s="198">
        <v>0.153</v>
      </c>
      <c r="C37" s="521">
        <v>1363</v>
      </c>
      <c r="D37" s="198">
        <v>0.121</v>
      </c>
      <c r="E37" s="524" t="s">
        <v>26</v>
      </c>
      <c r="F37" s="198">
        <v>0.121</v>
      </c>
      <c r="G37" s="526" t="s">
        <v>26</v>
      </c>
      <c r="H37" s="490"/>
      <c r="I37" s="358">
        <v>0.135</v>
      </c>
      <c r="J37" s="529">
        <v>725</v>
      </c>
    </row>
    <row r="38" spans="1:10" ht="12.75">
      <c r="A38" s="496" t="s">
        <v>0</v>
      </c>
      <c r="B38" s="205">
        <v>0.154</v>
      </c>
      <c r="C38" s="522">
        <v>2682</v>
      </c>
      <c r="D38" s="205">
        <v>0.131</v>
      </c>
      <c r="E38" s="524" t="s">
        <v>26</v>
      </c>
      <c r="F38" s="205">
        <v>0.131</v>
      </c>
      <c r="G38" s="526" t="s">
        <v>26</v>
      </c>
      <c r="H38" s="491"/>
      <c r="I38" s="358">
        <v>0.069</v>
      </c>
      <c r="J38" s="529">
        <v>484</v>
      </c>
    </row>
    <row r="39" spans="1:10" ht="12.75">
      <c r="A39" s="496" t="s">
        <v>2</v>
      </c>
      <c r="B39" s="205">
        <v>0.259</v>
      </c>
      <c r="C39" s="522">
        <v>2682</v>
      </c>
      <c r="D39" s="205">
        <v>0.115</v>
      </c>
      <c r="E39" s="524" t="s">
        <v>26</v>
      </c>
      <c r="F39" s="205">
        <v>0.115</v>
      </c>
      <c r="G39" s="526" t="s">
        <v>26</v>
      </c>
      <c r="H39" s="491"/>
      <c r="I39" s="358">
        <v>0.097</v>
      </c>
      <c r="J39" s="529">
        <v>483</v>
      </c>
    </row>
    <row r="40" spans="1:10" ht="12.75">
      <c r="A40" s="496" t="s">
        <v>3</v>
      </c>
      <c r="B40" s="205">
        <v>0.25</v>
      </c>
      <c r="C40" s="522">
        <v>2682</v>
      </c>
      <c r="D40" s="205">
        <v>0.13</v>
      </c>
      <c r="E40" s="524" t="s">
        <v>26</v>
      </c>
      <c r="F40" s="205">
        <v>0.13</v>
      </c>
      <c r="G40" s="526" t="s">
        <v>26</v>
      </c>
      <c r="H40" s="491"/>
      <c r="I40" s="358">
        <v>0.082</v>
      </c>
      <c r="J40" s="529">
        <v>483</v>
      </c>
    </row>
    <row r="41" spans="1:10" ht="12.75">
      <c r="A41" s="496" t="s">
        <v>4</v>
      </c>
      <c r="B41" s="205">
        <v>0.248</v>
      </c>
      <c r="C41" s="549">
        <v>2392</v>
      </c>
      <c r="D41" s="205">
        <v>0.248</v>
      </c>
      <c r="E41" s="524" t="s">
        <v>26</v>
      </c>
      <c r="F41" s="205">
        <v>0.248</v>
      </c>
      <c r="G41" s="526" t="s">
        <v>26</v>
      </c>
      <c r="H41" s="491">
        <v>13006</v>
      </c>
      <c r="I41" s="358">
        <v>0.101</v>
      </c>
      <c r="J41" s="529">
        <v>483</v>
      </c>
    </row>
    <row r="42" spans="1:10" ht="12.75">
      <c r="A42" s="496" t="s">
        <v>5</v>
      </c>
      <c r="B42" s="205">
        <v>0</v>
      </c>
      <c r="C42" s="522">
        <v>0</v>
      </c>
      <c r="D42" s="205">
        <v>0.134</v>
      </c>
      <c r="E42" s="524" t="s">
        <v>26</v>
      </c>
      <c r="F42" s="205">
        <v>0.134</v>
      </c>
      <c r="G42" s="526" t="s">
        <v>26</v>
      </c>
      <c r="H42" s="339"/>
      <c r="I42" s="358">
        <v>0.057</v>
      </c>
      <c r="J42" s="529">
        <v>483</v>
      </c>
    </row>
    <row r="43" spans="1:10" ht="12.75">
      <c r="A43" s="496" t="s">
        <v>6</v>
      </c>
      <c r="B43" s="205">
        <v>0.152</v>
      </c>
      <c r="C43" s="522">
        <v>1341</v>
      </c>
      <c r="D43" s="205">
        <v>0.131</v>
      </c>
      <c r="E43" s="524" t="s">
        <v>26</v>
      </c>
      <c r="F43" s="205">
        <v>0.131</v>
      </c>
      <c r="G43" s="526" t="s">
        <v>26</v>
      </c>
      <c r="H43" s="491"/>
      <c r="I43" s="358">
        <v>0.081</v>
      </c>
      <c r="J43" s="529">
        <v>725</v>
      </c>
    </row>
    <row r="44" spans="1:10" ht="12.75">
      <c r="A44" s="496" t="s">
        <v>7</v>
      </c>
      <c r="B44" s="205">
        <v>0.15</v>
      </c>
      <c r="C44" s="522">
        <v>1501</v>
      </c>
      <c r="D44" s="205">
        <v>0.263</v>
      </c>
      <c r="E44" s="524" t="s">
        <v>26</v>
      </c>
      <c r="F44" s="205">
        <v>0.263</v>
      </c>
      <c r="G44" s="526" t="s">
        <v>26</v>
      </c>
      <c r="H44" s="491"/>
      <c r="I44" s="358">
        <v>0.062</v>
      </c>
      <c r="J44" s="529">
        <v>483</v>
      </c>
    </row>
    <row r="45" spans="1:10" ht="12.75">
      <c r="A45" s="496" t="s">
        <v>8</v>
      </c>
      <c r="B45" s="205">
        <v>0.128</v>
      </c>
      <c r="C45" s="522">
        <v>1341</v>
      </c>
      <c r="D45" s="205">
        <v>0.186</v>
      </c>
      <c r="E45" s="524" t="s">
        <v>26</v>
      </c>
      <c r="F45" s="205">
        <v>0.186</v>
      </c>
      <c r="G45" s="526" t="s">
        <v>26</v>
      </c>
      <c r="H45" s="491"/>
      <c r="I45" s="358">
        <v>0.067</v>
      </c>
      <c r="J45" s="529">
        <v>483</v>
      </c>
    </row>
    <row r="46" spans="1:10" ht="12.75">
      <c r="A46" s="496" t="s">
        <v>9</v>
      </c>
      <c r="B46" s="205">
        <v>0</v>
      </c>
      <c r="C46" s="522">
        <v>0</v>
      </c>
      <c r="D46" s="205">
        <v>0.432</v>
      </c>
      <c r="E46" s="524" t="s">
        <v>26</v>
      </c>
      <c r="F46" s="205">
        <v>0.432</v>
      </c>
      <c r="G46" s="526" t="s">
        <v>26</v>
      </c>
      <c r="H46" s="491">
        <v>3961</v>
      </c>
      <c r="I46" s="358">
        <v>0.058</v>
      </c>
      <c r="J46" s="529">
        <v>483</v>
      </c>
    </row>
    <row r="47" spans="1:10" ht="12.75">
      <c r="A47" s="496" t="s">
        <v>10</v>
      </c>
      <c r="B47" s="205">
        <v>0.147</v>
      </c>
      <c r="C47" s="522">
        <v>1477</v>
      </c>
      <c r="D47" s="205">
        <v>0.149</v>
      </c>
      <c r="E47" s="524" t="s">
        <v>26</v>
      </c>
      <c r="F47" s="205">
        <v>0.149</v>
      </c>
      <c r="G47" s="526" t="s">
        <v>26</v>
      </c>
      <c r="H47" s="491"/>
      <c r="I47" s="358">
        <v>0.051</v>
      </c>
      <c r="J47" s="530">
        <v>484</v>
      </c>
    </row>
    <row r="48" spans="1:10" ht="12.75">
      <c r="A48" s="330" t="s">
        <v>11</v>
      </c>
      <c r="B48" s="205">
        <v>0</v>
      </c>
      <c r="C48" s="522">
        <v>0</v>
      </c>
      <c r="D48" s="205">
        <v>0</v>
      </c>
      <c r="E48" s="524" t="s">
        <v>26</v>
      </c>
      <c r="F48" s="310">
        <v>0</v>
      </c>
      <c r="G48" s="526" t="s">
        <v>26</v>
      </c>
      <c r="H48" s="338"/>
      <c r="I48" s="358">
        <v>0.064</v>
      </c>
      <c r="J48" s="529">
        <v>483</v>
      </c>
    </row>
    <row r="49" spans="1:10" ht="12.75">
      <c r="A49" s="330" t="s">
        <v>24</v>
      </c>
      <c r="B49" s="215">
        <f>SUM(B37:B48)</f>
        <v>1.6409999999999998</v>
      </c>
      <c r="C49" s="523">
        <f>SUM(C37:C48)</f>
        <v>17461</v>
      </c>
      <c r="D49" s="215">
        <f>SUM(D37:D48)</f>
        <v>2.04</v>
      </c>
      <c r="E49" s="525" t="s">
        <v>26</v>
      </c>
      <c r="F49" s="415">
        <f>SUM(F37:F48)</f>
        <v>2.04</v>
      </c>
      <c r="G49" s="527" t="s">
        <v>26</v>
      </c>
      <c r="H49" s="340">
        <f>SUM(H37:H48)</f>
        <v>16967</v>
      </c>
      <c r="I49" s="346">
        <f>SUM(I37:I48)</f>
        <v>0.9240000000000002</v>
      </c>
      <c r="J49" s="531">
        <f>SUM(J37:J48)</f>
        <v>6282</v>
      </c>
    </row>
    <row r="50" spans="1:10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</row>
    <row r="51" spans="1:10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249871</v>
      </c>
    </row>
    <row r="52" spans="1:10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366">
        <f>C33</f>
        <v>7803</v>
      </c>
    </row>
    <row r="53" spans="1:10" ht="12.75">
      <c r="A53" s="403" t="s">
        <v>58</v>
      </c>
      <c r="B53" s="403"/>
      <c r="C53" s="403"/>
      <c r="D53" s="403"/>
      <c r="E53" s="321"/>
      <c r="F53" s="321"/>
      <c r="G53" s="321"/>
      <c r="H53" s="344"/>
      <c r="I53" s="322"/>
      <c r="J53" s="532">
        <f>C49</f>
        <v>17461</v>
      </c>
    </row>
    <row r="54" spans="1:10" ht="12.75">
      <c r="A54" s="403" t="s">
        <v>71</v>
      </c>
      <c r="B54" s="403"/>
      <c r="C54" s="403"/>
      <c r="D54" s="403"/>
      <c r="E54" s="321"/>
      <c r="F54" s="321"/>
      <c r="G54" s="321"/>
      <c r="H54" s="344"/>
      <c r="I54" s="322"/>
      <c r="J54" s="532">
        <f>H49</f>
        <v>16967</v>
      </c>
    </row>
    <row r="55" spans="1:10" ht="12.75">
      <c r="A55" s="403" t="s">
        <v>53</v>
      </c>
      <c r="B55" s="403"/>
      <c r="C55" s="403"/>
      <c r="D55" s="403"/>
      <c r="E55" s="321"/>
      <c r="F55" s="321"/>
      <c r="G55" s="321"/>
      <c r="H55" s="344"/>
      <c r="I55" s="323"/>
      <c r="J55" s="532">
        <f>J49</f>
        <v>6282</v>
      </c>
    </row>
    <row r="56" spans="1:10" ht="12.75">
      <c r="A56" s="403" t="s">
        <v>79</v>
      </c>
      <c r="B56" s="403"/>
      <c r="C56" s="403"/>
      <c r="D56" s="403"/>
      <c r="E56" s="367"/>
      <c r="F56" s="367"/>
      <c r="G56" s="367"/>
      <c r="H56" s="368"/>
      <c r="I56" s="369"/>
      <c r="J56" s="533">
        <v>16135</v>
      </c>
    </row>
    <row r="57" spans="1:10" ht="12.75">
      <c r="A57" s="401" t="s">
        <v>77</v>
      </c>
      <c r="B57" s="401"/>
      <c r="C57" s="401"/>
      <c r="D57" s="401"/>
      <c r="E57" s="38"/>
      <c r="F57" s="38"/>
      <c r="G57" s="38"/>
      <c r="H57" s="398"/>
      <c r="I57" s="399"/>
      <c r="J57" s="400">
        <f>SUM(J51:J56)</f>
        <v>314519</v>
      </c>
    </row>
    <row r="58" spans="1:10" ht="12.75">
      <c r="A58" s="391" t="s">
        <v>64</v>
      </c>
      <c r="B58" s="391"/>
      <c r="C58" s="391"/>
      <c r="D58" s="391"/>
      <c r="E58" s="391"/>
      <c r="F58" s="391"/>
      <c r="G58" s="391"/>
      <c r="H58" s="392"/>
      <c r="I58" s="393"/>
      <c r="J58" s="489">
        <v>220124</v>
      </c>
    </row>
    <row r="59" spans="1:10" ht="12.75">
      <c r="A59" s="391" t="s">
        <v>72</v>
      </c>
      <c r="B59" s="391"/>
      <c r="C59" s="391"/>
      <c r="D59" s="391"/>
      <c r="E59" s="391"/>
      <c r="F59" s="391"/>
      <c r="G59" s="391"/>
      <c r="H59" s="392"/>
      <c r="I59" s="395"/>
      <c r="J59" s="489">
        <v>10000</v>
      </c>
    </row>
    <row r="60" spans="1:10" ht="12.75">
      <c r="A60" s="517" t="s">
        <v>65</v>
      </c>
      <c r="B60" s="517"/>
      <c r="C60" s="517"/>
      <c r="D60" s="517"/>
      <c r="E60" s="517"/>
      <c r="F60" s="517"/>
      <c r="G60" s="517"/>
      <c r="H60" s="518"/>
      <c r="I60" s="519"/>
      <c r="J60" s="520">
        <f>J33</f>
        <v>21870</v>
      </c>
    </row>
    <row r="61" spans="1:10" ht="12.75">
      <c r="A61" s="371" t="s">
        <v>50</v>
      </c>
      <c r="B61" s="371"/>
      <c r="C61" s="371"/>
      <c r="D61" s="371"/>
      <c r="E61" s="371"/>
      <c r="F61" s="371"/>
      <c r="G61" s="371"/>
      <c r="H61" s="372"/>
      <c r="I61" s="373"/>
      <c r="J61" s="374">
        <f>J57-J58-J59-J60</f>
        <v>62525</v>
      </c>
    </row>
  </sheetData>
  <sheetProtection/>
  <printOptions/>
  <pageMargins left="0.37" right="0.37" top="0.45" bottom="0.62" header="0.32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7">
      <selection activeCell="G17" sqref="G17"/>
    </sheetView>
  </sheetViews>
  <sheetFormatPr defaultColWidth="9.140625" defaultRowHeight="12.75"/>
  <cols>
    <col min="10" max="10" width="12.57421875" style="0" customWidth="1"/>
  </cols>
  <sheetData>
    <row r="1" spans="1:10" ht="13.5">
      <c r="A1" s="385" t="s">
        <v>81</v>
      </c>
      <c r="B1" s="18"/>
      <c r="C1" s="18"/>
      <c r="D1" s="18"/>
      <c r="E1" s="18"/>
      <c r="F1" s="18"/>
      <c r="G1" s="18"/>
      <c r="H1" s="18"/>
      <c r="I1" s="386"/>
      <c r="J1" s="387"/>
    </row>
    <row r="2" spans="1:10" ht="12.75">
      <c r="A2" s="498"/>
      <c r="B2" s="352" t="s">
        <v>14</v>
      </c>
      <c r="C2" s="353"/>
      <c r="D2" s="352" t="s">
        <v>82</v>
      </c>
      <c r="E2" s="353"/>
      <c r="F2" s="350" t="s">
        <v>15</v>
      </c>
      <c r="G2" s="196"/>
      <c r="H2" s="562"/>
      <c r="I2" s="563" t="s">
        <v>73</v>
      </c>
      <c r="J2" s="573"/>
    </row>
    <row r="3" spans="1:10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64"/>
      <c r="I3" s="565"/>
      <c r="J3" s="559" t="s">
        <v>19</v>
      </c>
    </row>
    <row r="4" spans="1:10" ht="12.75">
      <c r="A4" s="499" t="s">
        <v>1</v>
      </c>
      <c r="B4" s="196">
        <v>13.2</v>
      </c>
      <c r="C4" s="534">
        <v>25103</v>
      </c>
      <c r="D4" s="260"/>
      <c r="E4" s="535"/>
      <c r="F4" s="260"/>
      <c r="G4" s="537"/>
      <c r="H4" s="566" t="s">
        <v>1</v>
      </c>
      <c r="I4" s="565" t="s">
        <v>74</v>
      </c>
      <c r="J4" s="560"/>
    </row>
    <row r="5" spans="1:10" ht="12.75">
      <c r="A5" s="499" t="s">
        <v>0</v>
      </c>
      <c r="B5" s="196">
        <v>7.94</v>
      </c>
      <c r="C5" s="534">
        <v>15309</v>
      </c>
      <c r="D5" s="196"/>
      <c r="E5" s="534"/>
      <c r="F5" s="196"/>
      <c r="G5" s="538"/>
      <c r="H5" s="567"/>
      <c r="I5" s="565"/>
      <c r="J5" s="560"/>
    </row>
    <row r="6" spans="1:10" ht="12.75">
      <c r="A6" s="499" t="s">
        <v>2</v>
      </c>
      <c r="B6" s="196">
        <v>8.86</v>
      </c>
      <c r="C6" s="534">
        <v>17082</v>
      </c>
      <c r="D6" s="196"/>
      <c r="E6" s="534"/>
      <c r="F6" s="196"/>
      <c r="G6" s="538"/>
      <c r="H6" s="567"/>
      <c r="I6" s="565"/>
      <c r="J6" s="560"/>
    </row>
    <row r="7" spans="1:10" ht="12.75">
      <c r="A7" s="499" t="s">
        <v>3</v>
      </c>
      <c r="B7" s="196">
        <v>10</v>
      </c>
      <c r="C7" s="534">
        <v>19280</v>
      </c>
      <c r="D7" s="196"/>
      <c r="E7" s="534"/>
      <c r="F7" s="196"/>
      <c r="G7" s="538"/>
      <c r="H7" s="567"/>
      <c r="I7" s="565"/>
      <c r="J7" s="560"/>
    </row>
    <row r="8" spans="1:10" ht="12.75">
      <c r="A8" s="499" t="s">
        <v>4</v>
      </c>
      <c r="B8" s="196">
        <v>9.82</v>
      </c>
      <c r="C8" s="534">
        <v>18933</v>
      </c>
      <c r="D8" s="196">
        <v>1.74</v>
      </c>
      <c r="E8" s="534">
        <v>3966</v>
      </c>
      <c r="F8" s="196"/>
      <c r="G8" s="538"/>
      <c r="H8" s="567"/>
      <c r="I8" s="565"/>
      <c r="J8" s="560"/>
    </row>
    <row r="9" spans="1:10" ht="12.75">
      <c r="A9" s="499" t="s">
        <v>5</v>
      </c>
      <c r="B9" s="196">
        <v>9.99</v>
      </c>
      <c r="C9" s="534">
        <v>19261</v>
      </c>
      <c r="D9" s="196"/>
      <c r="E9" s="534"/>
      <c r="F9" s="196"/>
      <c r="G9" s="538"/>
      <c r="H9" s="567"/>
      <c r="I9" s="565"/>
      <c r="J9" s="560"/>
    </row>
    <row r="10" spans="1:10" ht="12.75">
      <c r="A10" s="499" t="s">
        <v>6</v>
      </c>
      <c r="B10" s="196">
        <v>9.05</v>
      </c>
      <c r="C10" s="534">
        <v>17449</v>
      </c>
      <c r="D10" s="196"/>
      <c r="E10" s="534"/>
      <c r="F10" s="196"/>
      <c r="G10" s="538"/>
      <c r="H10" s="567"/>
      <c r="I10" s="565"/>
      <c r="J10" s="560"/>
    </row>
    <row r="11" spans="1:10" ht="12.75">
      <c r="A11" s="499" t="s">
        <v>7</v>
      </c>
      <c r="B11" s="196">
        <v>14.65</v>
      </c>
      <c r="C11" s="534">
        <v>28246</v>
      </c>
      <c r="D11" s="196"/>
      <c r="E11" s="534"/>
      <c r="F11" s="196"/>
      <c r="G11" s="538"/>
      <c r="H11" s="567"/>
      <c r="I11" s="565"/>
      <c r="J11" s="560"/>
    </row>
    <row r="12" spans="1:10" ht="12.75">
      <c r="A12" s="499" t="s">
        <v>8</v>
      </c>
      <c r="B12" s="196">
        <v>9.99</v>
      </c>
      <c r="C12" s="534">
        <v>19204</v>
      </c>
      <c r="D12" s="196"/>
      <c r="E12" s="534"/>
      <c r="F12" s="196"/>
      <c r="G12" s="538"/>
      <c r="H12" s="567"/>
      <c r="I12" s="565"/>
      <c r="J12" s="560"/>
    </row>
    <row r="13" spans="1:10" ht="12.75">
      <c r="A13" s="499" t="s">
        <v>9</v>
      </c>
      <c r="B13" s="196">
        <v>9.97</v>
      </c>
      <c r="C13" s="534">
        <v>19223</v>
      </c>
      <c r="D13" s="196"/>
      <c r="E13" s="534"/>
      <c r="F13" s="196"/>
      <c r="G13" s="538"/>
      <c r="H13" s="567"/>
      <c r="I13" s="565"/>
      <c r="J13" s="560"/>
    </row>
    <row r="14" spans="1:10" ht="12.75">
      <c r="A14" s="499" t="s">
        <v>10</v>
      </c>
      <c r="B14" s="196">
        <v>9.89</v>
      </c>
      <c r="C14" s="534">
        <v>19068</v>
      </c>
      <c r="D14" s="196"/>
      <c r="E14" s="534"/>
      <c r="F14" s="196"/>
      <c r="G14" s="538"/>
      <c r="H14" s="568"/>
      <c r="I14" s="569"/>
      <c r="J14" s="560"/>
    </row>
    <row r="15" spans="1:10" ht="12.75">
      <c r="A15" s="500" t="s">
        <v>11</v>
      </c>
      <c r="B15" s="196">
        <v>9.08</v>
      </c>
      <c r="C15" s="534">
        <v>4260</v>
      </c>
      <c r="D15" s="196"/>
      <c r="E15" s="534"/>
      <c r="F15" s="196"/>
      <c r="G15" s="538"/>
      <c r="H15" s="570"/>
      <c r="I15" s="571"/>
      <c r="J15" s="560"/>
    </row>
    <row r="16" spans="1:10" ht="12.75">
      <c r="A16" s="315" t="s">
        <v>24</v>
      </c>
      <c r="B16" s="213">
        <f>SUM(B4:B15)</f>
        <v>122.44</v>
      </c>
      <c r="C16" s="536">
        <f>SUM(C4:C15)</f>
        <v>222418</v>
      </c>
      <c r="D16" s="213">
        <f>SUM(D4:D15)</f>
        <v>1.74</v>
      </c>
      <c r="E16" s="536">
        <f>SUM(E4:E15)</f>
        <v>3966</v>
      </c>
      <c r="F16" s="213">
        <f>SUM(F4:F15)</f>
        <v>0</v>
      </c>
      <c r="G16" s="539"/>
      <c r="H16" s="567"/>
      <c r="I16" s="565">
        <f>SUM(I4:I15)</f>
        <v>0</v>
      </c>
      <c r="J16" s="560"/>
    </row>
    <row r="17" spans="1:10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226384</v>
      </c>
      <c r="H17" s="572"/>
      <c r="I17" s="563">
        <f>SUM(I4:I16)</f>
        <v>0</v>
      </c>
      <c r="J17" s="561">
        <f>SUM(J4:J16)</f>
        <v>0</v>
      </c>
    </row>
    <row r="18" spans="1:10" ht="12.75">
      <c r="A18" s="109"/>
      <c r="B18" s="110"/>
      <c r="C18" s="110"/>
      <c r="D18" s="123"/>
      <c r="E18" s="141"/>
      <c r="F18" s="123"/>
      <c r="G18" s="123"/>
      <c r="H18" s="551"/>
      <c r="I18" s="347"/>
      <c r="J18" s="33"/>
    </row>
    <row r="19" spans="1:10" ht="12.75">
      <c r="A19" s="93"/>
      <c r="B19" s="287" t="s">
        <v>59</v>
      </c>
      <c r="C19" s="375"/>
      <c r="D19" s="944" t="s">
        <v>83</v>
      </c>
      <c r="E19" s="945"/>
      <c r="F19" s="250"/>
      <c r="G19" s="240"/>
      <c r="H19" s="376"/>
      <c r="I19" s="377" t="s">
        <v>76</v>
      </c>
      <c r="J19" s="345"/>
    </row>
    <row r="20" spans="1:10" ht="12.75">
      <c r="A20" s="514"/>
      <c r="B20" s="364" t="s">
        <v>17</v>
      </c>
      <c r="C20" s="238" t="s">
        <v>19</v>
      </c>
      <c r="D20" s="554" t="s">
        <v>84</v>
      </c>
      <c r="E20" s="554" t="s">
        <v>19</v>
      </c>
      <c r="F20" s="408"/>
      <c r="G20" s="408"/>
      <c r="H20" s="409" t="s">
        <v>61</v>
      </c>
      <c r="I20" s="237"/>
      <c r="J20" s="211"/>
    </row>
    <row r="21" spans="1:10" ht="12.75">
      <c r="A21" s="515" t="s">
        <v>1</v>
      </c>
      <c r="B21" s="548"/>
      <c r="C21" s="389">
        <v>0</v>
      </c>
      <c r="D21" s="574"/>
      <c r="E21" s="555"/>
      <c r="F21" s="234"/>
      <c r="G21" s="234"/>
      <c r="H21" s="236" t="s">
        <v>1</v>
      </c>
      <c r="I21" s="237"/>
      <c r="J21" s="493"/>
    </row>
    <row r="22" spans="1:10" ht="12.75">
      <c r="A22" s="515" t="s">
        <v>0</v>
      </c>
      <c r="B22" s="548"/>
      <c r="C22" s="389">
        <v>0</v>
      </c>
      <c r="D22" s="575"/>
      <c r="E22" s="556"/>
      <c r="F22" s="235"/>
      <c r="G22" s="355"/>
      <c r="H22" s="242" t="s">
        <v>0</v>
      </c>
      <c r="I22" s="306"/>
      <c r="J22" s="493">
        <v>2409</v>
      </c>
    </row>
    <row r="23" spans="1:10" ht="12.75">
      <c r="A23" s="515" t="s">
        <v>2</v>
      </c>
      <c r="B23" s="548">
        <v>1.92</v>
      </c>
      <c r="C23" s="389">
        <v>4465</v>
      </c>
      <c r="D23" s="574"/>
      <c r="E23" s="557"/>
      <c r="F23" s="234"/>
      <c r="G23" s="241"/>
      <c r="H23" s="235" t="s">
        <v>2</v>
      </c>
      <c r="I23" s="378"/>
      <c r="J23" s="211"/>
    </row>
    <row r="24" spans="1:10" ht="12.75">
      <c r="A24" s="515" t="s">
        <v>3</v>
      </c>
      <c r="B24" s="548"/>
      <c r="C24" s="389">
        <v>0</v>
      </c>
      <c r="D24" s="574"/>
      <c r="E24" s="557"/>
      <c r="F24" s="234"/>
      <c r="G24" s="234"/>
      <c r="H24" s="336" t="s">
        <v>3</v>
      </c>
      <c r="I24" s="247"/>
      <c r="J24" s="492"/>
    </row>
    <row r="25" spans="1:10" ht="12.75">
      <c r="A25" s="515" t="s">
        <v>4</v>
      </c>
      <c r="B25" s="548"/>
      <c r="C25" s="389">
        <v>0</v>
      </c>
      <c r="D25" s="574"/>
      <c r="E25" s="557"/>
      <c r="F25" s="234"/>
      <c r="G25" s="234"/>
      <c r="H25" s="335" t="s">
        <v>4</v>
      </c>
      <c r="I25" s="243"/>
      <c r="J25" s="492">
        <v>3210</v>
      </c>
    </row>
    <row r="26" spans="1:10" ht="12.75">
      <c r="A26" s="515" t="s">
        <v>5</v>
      </c>
      <c r="B26" s="548"/>
      <c r="C26" s="389">
        <v>0</v>
      </c>
      <c r="D26" s="574"/>
      <c r="E26" s="557"/>
      <c r="F26" s="234"/>
      <c r="G26" s="234"/>
      <c r="H26" s="226" t="s">
        <v>5</v>
      </c>
      <c r="I26" s="378"/>
      <c r="J26" s="381"/>
    </row>
    <row r="27" spans="1:10" ht="12.75">
      <c r="A27" s="515" t="s">
        <v>6</v>
      </c>
      <c r="B27" s="548"/>
      <c r="C27" s="389">
        <v>0</v>
      </c>
      <c r="D27" s="574"/>
      <c r="E27" s="557"/>
      <c r="F27" s="234"/>
      <c r="G27" s="234"/>
      <c r="H27" s="336" t="s">
        <v>6</v>
      </c>
      <c r="I27" s="237"/>
      <c r="J27" s="381"/>
    </row>
    <row r="28" spans="1:10" ht="12.75">
      <c r="A28" s="515" t="s">
        <v>7</v>
      </c>
      <c r="B28" s="548"/>
      <c r="C28" s="389">
        <v>0</v>
      </c>
      <c r="D28" s="574" t="s">
        <v>85</v>
      </c>
      <c r="E28" s="557">
        <v>2801</v>
      </c>
      <c r="F28" s="234"/>
      <c r="G28" s="234"/>
      <c r="H28" s="335" t="s">
        <v>7</v>
      </c>
      <c r="I28" s="243"/>
      <c r="J28" s="492">
        <v>3645</v>
      </c>
    </row>
    <row r="29" spans="1:10" ht="12.75">
      <c r="A29" s="515" t="s">
        <v>8</v>
      </c>
      <c r="B29" s="548"/>
      <c r="C29" s="389">
        <v>0</v>
      </c>
      <c r="D29" s="574" t="s">
        <v>86</v>
      </c>
      <c r="E29" s="557">
        <v>3358</v>
      </c>
      <c r="F29" s="234"/>
      <c r="G29" s="234"/>
      <c r="H29" s="226" t="s">
        <v>8</v>
      </c>
      <c r="I29" s="378"/>
      <c r="J29" s="381"/>
    </row>
    <row r="30" spans="1:10" ht="12.75">
      <c r="A30" s="515" t="s">
        <v>9</v>
      </c>
      <c r="B30" s="548"/>
      <c r="C30" s="389">
        <v>0</v>
      </c>
      <c r="D30" s="574"/>
      <c r="E30" s="557"/>
      <c r="F30" s="240"/>
      <c r="G30" s="250"/>
      <c r="H30" s="336" t="s">
        <v>9</v>
      </c>
      <c r="I30" s="237"/>
      <c r="J30" s="381"/>
    </row>
    <row r="31" spans="1:10" ht="12.75">
      <c r="A31" s="515" t="s">
        <v>10</v>
      </c>
      <c r="B31" s="548">
        <v>3.02</v>
      </c>
      <c r="C31" s="389">
        <v>5234</v>
      </c>
      <c r="D31" s="574" t="s">
        <v>88</v>
      </c>
      <c r="E31" s="556">
        <v>4041</v>
      </c>
      <c r="F31" s="234"/>
      <c r="G31" s="234"/>
      <c r="H31" s="335" t="s">
        <v>10</v>
      </c>
      <c r="I31" s="243"/>
      <c r="J31" s="492">
        <v>9266</v>
      </c>
    </row>
    <row r="32" spans="1:10" ht="12.75">
      <c r="A32" s="516" t="s">
        <v>11</v>
      </c>
      <c r="B32" s="548"/>
      <c r="C32" s="389">
        <v>0</v>
      </c>
      <c r="D32" s="574" t="s">
        <v>90</v>
      </c>
      <c r="E32" s="557">
        <v>962</v>
      </c>
      <c r="F32" s="234"/>
      <c r="G32" s="234"/>
      <c r="H32" s="226" t="s">
        <v>11</v>
      </c>
      <c r="I32" s="245"/>
      <c r="J32" s="381"/>
    </row>
    <row r="33" spans="1:10" ht="12.75">
      <c r="A33" s="252" t="s">
        <v>24</v>
      </c>
      <c r="B33" s="248"/>
      <c r="C33" s="303">
        <f>SUM(C21:C32)</f>
        <v>9699</v>
      </c>
      <c r="D33" s="576" t="s">
        <v>62</v>
      </c>
      <c r="E33" s="558">
        <f>SUM(E21:E32)</f>
        <v>11162</v>
      </c>
      <c r="F33" s="240"/>
      <c r="G33" s="356"/>
      <c r="H33" s="382" t="s">
        <v>62</v>
      </c>
      <c r="I33" s="379"/>
      <c r="J33" s="324">
        <f>SUM(J22:J32)</f>
        <v>18530</v>
      </c>
    </row>
    <row r="34" spans="1:10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</row>
    <row r="35" spans="1:10" ht="12.75">
      <c r="A35" s="176"/>
      <c r="B35" s="178" t="s">
        <v>57</v>
      </c>
      <c r="C35" s="91"/>
      <c r="D35" s="90" t="s">
        <v>67</v>
      </c>
      <c r="E35" s="179"/>
      <c r="F35" s="90" t="s">
        <v>68</v>
      </c>
      <c r="G35" s="179"/>
      <c r="H35" s="346" t="s">
        <v>38</v>
      </c>
      <c r="I35" s="361" t="s">
        <v>66</v>
      </c>
      <c r="J35" s="362"/>
    </row>
    <row r="36" spans="1:10" ht="12.75">
      <c r="A36" s="495"/>
      <c r="B36" s="494" t="s">
        <v>55</v>
      </c>
      <c r="C36" s="497" t="s">
        <v>19</v>
      </c>
      <c r="D36" s="494" t="s">
        <v>56</v>
      </c>
      <c r="E36" s="497" t="s">
        <v>19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</row>
    <row r="37" spans="1:10" ht="12.75">
      <c r="A37" s="496" t="s">
        <v>1</v>
      </c>
      <c r="B37" s="198">
        <v>0</v>
      </c>
      <c r="C37" s="521">
        <v>0</v>
      </c>
      <c r="D37" s="198"/>
      <c r="E37" s="524" t="s">
        <v>26</v>
      </c>
      <c r="F37" s="198">
        <v>0.424</v>
      </c>
      <c r="G37" s="526" t="s">
        <v>26</v>
      </c>
      <c r="H37" s="490">
        <v>0</v>
      </c>
      <c r="I37" s="358">
        <v>0.092</v>
      </c>
      <c r="J37" s="529">
        <v>731</v>
      </c>
    </row>
    <row r="38" spans="1:10" ht="12.75">
      <c r="A38" s="496" t="s">
        <v>0</v>
      </c>
      <c r="B38" s="205">
        <v>0.075</v>
      </c>
      <c r="C38" s="522">
        <v>1014.4</v>
      </c>
      <c r="D38" s="205"/>
      <c r="E38" s="524" t="s">
        <v>26</v>
      </c>
      <c r="F38" s="198"/>
      <c r="G38" s="526" t="s">
        <v>26</v>
      </c>
      <c r="H38" s="491">
        <v>0</v>
      </c>
      <c r="I38" s="358">
        <v>0.049</v>
      </c>
      <c r="J38" s="529">
        <v>488</v>
      </c>
    </row>
    <row r="39" spans="1:10" ht="12.75">
      <c r="A39" s="496" t="s">
        <v>2</v>
      </c>
      <c r="B39" s="205">
        <v>0.051</v>
      </c>
      <c r="C39" s="522">
        <v>1014</v>
      </c>
      <c r="D39" s="205">
        <v>0.282</v>
      </c>
      <c r="E39" s="524" t="s">
        <v>26</v>
      </c>
      <c r="F39" s="198">
        <v>0.282</v>
      </c>
      <c r="G39" s="526" t="s">
        <v>26</v>
      </c>
      <c r="H39" s="491">
        <v>0</v>
      </c>
      <c r="I39" s="358">
        <v>0.104</v>
      </c>
      <c r="J39" s="529">
        <v>488</v>
      </c>
    </row>
    <row r="40" spans="1:10" ht="12.75">
      <c r="A40" s="496" t="s">
        <v>3</v>
      </c>
      <c r="B40" s="205">
        <v>0</v>
      </c>
      <c r="C40" s="522">
        <v>0</v>
      </c>
      <c r="D40" s="205">
        <v>0.309</v>
      </c>
      <c r="E40" s="524" t="s">
        <v>26</v>
      </c>
      <c r="F40" s="198">
        <v>0.615</v>
      </c>
      <c r="G40" s="526" t="s">
        <v>26</v>
      </c>
      <c r="H40" s="491">
        <v>0</v>
      </c>
      <c r="I40" s="358">
        <v>0.073</v>
      </c>
      <c r="J40" s="529">
        <v>488</v>
      </c>
    </row>
    <row r="41" spans="1:10" ht="12.75">
      <c r="A41" s="496" t="s">
        <v>4</v>
      </c>
      <c r="B41" s="205">
        <v>0.044</v>
      </c>
      <c r="C41" s="522">
        <v>1014</v>
      </c>
      <c r="D41" s="205">
        <v>0.267</v>
      </c>
      <c r="E41" s="524" t="s">
        <v>26</v>
      </c>
      <c r="F41" s="198">
        <v>0.267</v>
      </c>
      <c r="G41" s="526" t="s">
        <v>26</v>
      </c>
      <c r="H41" s="491">
        <v>15079</v>
      </c>
      <c r="I41" s="358">
        <v>0.068</v>
      </c>
      <c r="J41" s="529">
        <v>488</v>
      </c>
    </row>
    <row r="42" spans="1:10" ht="12.75">
      <c r="A42" s="496" t="s">
        <v>5</v>
      </c>
      <c r="B42" s="205">
        <v>0</v>
      </c>
      <c r="C42" s="522">
        <v>0</v>
      </c>
      <c r="D42" s="205">
        <v>0.099</v>
      </c>
      <c r="E42" s="524" t="s">
        <v>26</v>
      </c>
      <c r="F42" s="198">
        <v>0.099</v>
      </c>
      <c r="G42" s="526" t="s">
        <v>26</v>
      </c>
      <c r="H42" s="339">
        <v>0</v>
      </c>
      <c r="I42" s="358">
        <v>0.053</v>
      </c>
      <c r="J42" s="529">
        <v>488</v>
      </c>
    </row>
    <row r="43" spans="1:10" ht="12.75">
      <c r="A43" s="496" t="s">
        <v>6</v>
      </c>
      <c r="B43" s="205">
        <v>0.136</v>
      </c>
      <c r="C43" s="522">
        <v>1015</v>
      </c>
      <c r="D43" s="205">
        <v>0.483</v>
      </c>
      <c r="E43" s="524" t="s">
        <v>26</v>
      </c>
      <c r="F43" s="198">
        <v>0.24</v>
      </c>
      <c r="G43" s="526" t="s">
        <v>26</v>
      </c>
      <c r="H43" s="491">
        <v>0</v>
      </c>
      <c r="I43" s="358">
        <v>0.081</v>
      </c>
      <c r="J43" s="529">
        <v>731</v>
      </c>
    </row>
    <row r="44" spans="1:10" ht="12.75">
      <c r="A44" s="496" t="s">
        <v>7</v>
      </c>
      <c r="B44" s="205">
        <v>0.072</v>
      </c>
      <c r="C44" s="522">
        <v>1014</v>
      </c>
      <c r="D44" s="205">
        <v>0.181</v>
      </c>
      <c r="E44" s="524" t="s">
        <v>26</v>
      </c>
      <c r="F44" s="198">
        <v>0.181</v>
      </c>
      <c r="G44" s="526" t="s">
        <v>26</v>
      </c>
      <c r="H44" s="491">
        <v>0</v>
      </c>
      <c r="I44" s="358">
        <v>0.096</v>
      </c>
      <c r="J44" s="529">
        <v>488</v>
      </c>
    </row>
    <row r="45" spans="1:10" ht="12.75">
      <c r="A45" s="496" t="s">
        <v>8</v>
      </c>
      <c r="B45" s="205">
        <v>0</v>
      </c>
      <c r="C45" s="522">
        <v>0</v>
      </c>
      <c r="D45" s="205">
        <v>0.148</v>
      </c>
      <c r="E45" s="524" t="s">
        <v>26</v>
      </c>
      <c r="F45" s="198">
        <v>0.148</v>
      </c>
      <c r="G45" s="526" t="s">
        <v>26</v>
      </c>
      <c r="H45" s="491">
        <v>0</v>
      </c>
      <c r="I45" s="358">
        <v>0.102</v>
      </c>
      <c r="J45" s="529">
        <v>488</v>
      </c>
    </row>
    <row r="46" spans="1:10" ht="12.75">
      <c r="A46" s="496" t="s">
        <v>9</v>
      </c>
      <c r="B46" s="205">
        <v>0.106</v>
      </c>
      <c r="C46" s="522">
        <v>1014</v>
      </c>
      <c r="D46" s="205">
        <v>0.24</v>
      </c>
      <c r="E46" s="524" t="s">
        <v>26</v>
      </c>
      <c r="F46" s="205">
        <v>0.24</v>
      </c>
      <c r="G46" s="526" t="s">
        <v>26</v>
      </c>
      <c r="H46" s="491">
        <v>9593</v>
      </c>
      <c r="I46" s="358">
        <v>0.041</v>
      </c>
      <c r="J46" s="529">
        <v>488</v>
      </c>
    </row>
    <row r="47" spans="1:10" ht="12.75">
      <c r="A47" s="496" t="s">
        <v>10</v>
      </c>
      <c r="B47" s="205">
        <v>0.1</v>
      </c>
      <c r="C47" s="522">
        <v>1014</v>
      </c>
      <c r="D47" s="205">
        <v>0.172</v>
      </c>
      <c r="E47" s="524" t="s">
        <v>26</v>
      </c>
      <c r="F47" s="205">
        <v>0.172</v>
      </c>
      <c r="G47" s="526" t="s">
        <v>26</v>
      </c>
      <c r="H47" s="491">
        <v>0</v>
      </c>
      <c r="I47" s="358">
        <v>0.051</v>
      </c>
      <c r="J47" s="530">
        <v>488</v>
      </c>
    </row>
    <row r="48" spans="1:10" ht="12.75">
      <c r="A48" s="330" t="s">
        <v>11</v>
      </c>
      <c r="B48" s="205">
        <v>0</v>
      </c>
      <c r="C48" s="522">
        <v>0</v>
      </c>
      <c r="D48" s="205">
        <v>0.255</v>
      </c>
      <c r="E48" s="524" t="s">
        <v>26</v>
      </c>
      <c r="F48" s="310">
        <v>0.128</v>
      </c>
      <c r="G48" s="526" t="s">
        <v>26</v>
      </c>
      <c r="H48" s="491">
        <v>0</v>
      </c>
      <c r="I48" s="358">
        <v>0.049</v>
      </c>
      <c r="J48" s="529">
        <v>488</v>
      </c>
    </row>
    <row r="49" spans="1:10" ht="12.75">
      <c r="A49" s="330" t="s">
        <v>24</v>
      </c>
      <c r="B49" s="215">
        <f>SUM(B37:B48)</f>
        <v>0.584</v>
      </c>
      <c r="C49" s="523">
        <f>SUM(C37:C48)</f>
        <v>7099.4</v>
      </c>
      <c r="D49" s="215">
        <f>SUM(D37:D48)</f>
        <v>2.436</v>
      </c>
      <c r="E49" s="525" t="s">
        <v>26</v>
      </c>
      <c r="F49" s="415">
        <f>SUM(F37:F48)</f>
        <v>2.7960000000000007</v>
      </c>
      <c r="G49" s="527" t="s">
        <v>26</v>
      </c>
      <c r="H49" s="340">
        <f>SUM(H37:H48)</f>
        <v>24672</v>
      </c>
      <c r="I49" s="346">
        <f>SUM(I37:I48)</f>
        <v>0.8590000000000001</v>
      </c>
      <c r="J49" s="531">
        <f>SUM(J37:J48)</f>
        <v>6342</v>
      </c>
    </row>
    <row r="50" spans="1:10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</row>
    <row r="51" spans="1:10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226384</v>
      </c>
    </row>
    <row r="52" spans="1:10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366">
        <f>C33</f>
        <v>9699</v>
      </c>
    </row>
    <row r="53" spans="1:10" ht="12.75">
      <c r="A53" s="946" t="s">
        <v>87</v>
      </c>
      <c r="B53" s="947"/>
      <c r="C53" s="948"/>
      <c r="D53" s="577"/>
      <c r="E53" s="578"/>
      <c r="F53" s="578"/>
      <c r="G53" s="578"/>
      <c r="H53" s="579"/>
      <c r="I53" s="580"/>
      <c r="J53" s="581">
        <f>SUM(E33)</f>
        <v>11162</v>
      </c>
    </row>
    <row r="54" spans="1:10" ht="12.75">
      <c r="A54" s="403" t="s">
        <v>58</v>
      </c>
      <c r="B54" s="403"/>
      <c r="C54" s="403"/>
      <c r="D54" s="403"/>
      <c r="E54" s="321"/>
      <c r="F54" s="321"/>
      <c r="G54" s="321"/>
      <c r="H54" s="344"/>
      <c r="I54" s="322"/>
      <c r="J54" s="532">
        <f>C49</f>
        <v>7099.4</v>
      </c>
    </row>
    <row r="55" spans="1:10" ht="12.75">
      <c r="A55" s="403" t="s">
        <v>71</v>
      </c>
      <c r="B55" s="403"/>
      <c r="C55" s="403"/>
      <c r="D55" s="403"/>
      <c r="E55" s="321"/>
      <c r="F55" s="321"/>
      <c r="G55" s="321"/>
      <c r="H55" s="344"/>
      <c r="I55" s="322"/>
      <c r="J55" s="532">
        <f>H49</f>
        <v>24672</v>
      </c>
    </row>
    <row r="56" spans="1:10" ht="12.75">
      <c r="A56" s="403" t="s">
        <v>53</v>
      </c>
      <c r="B56" s="403"/>
      <c r="C56" s="403"/>
      <c r="D56" s="403"/>
      <c r="E56" s="321"/>
      <c r="F56" s="321"/>
      <c r="G56" s="321"/>
      <c r="H56" s="344"/>
      <c r="I56" s="323"/>
      <c r="J56" s="532">
        <f>J49</f>
        <v>6342</v>
      </c>
    </row>
    <row r="57" spans="1:10" ht="12.75">
      <c r="A57" s="403" t="s">
        <v>89</v>
      </c>
      <c r="B57" s="403"/>
      <c r="C57" s="403"/>
      <c r="D57" s="403"/>
      <c r="E57" s="367"/>
      <c r="F57" s="367"/>
      <c r="G57" s="367"/>
      <c r="H57" s="368"/>
      <c r="I57" s="369"/>
      <c r="J57" s="552">
        <v>10188</v>
      </c>
    </row>
    <row r="58" spans="1:10" ht="12.75">
      <c r="A58" s="401" t="s">
        <v>77</v>
      </c>
      <c r="B58" s="401"/>
      <c r="C58" s="401"/>
      <c r="D58" s="401"/>
      <c r="E58" s="38"/>
      <c r="F58" s="38"/>
      <c r="G58" s="38"/>
      <c r="H58" s="398"/>
      <c r="I58" s="399"/>
      <c r="J58" s="400">
        <f>SUM(J51:J57)</f>
        <v>295546.4</v>
      </c>
    </row>
    <row r="59" spans="1:10" ht="12.75">
      <c r="A59" s="391" t="s">
        <v>64</v>
      </c>
      <c r="B59" s="391"/>
      <c r="C59" s="391"/>
      <c r="D59" s="391"/>
      <c r="E59" s="391"/>
      <c r="F59" s="391"/>
      <c r="G59" s="391"/>
      <c r="H59" s="392"/>
      <c r="I59" s="393"/>
      <c r="J59" s="553">
        <v>248371</v>
      </c>
    </row>
    <row r="60" spans="1:10" ht="12.75">
      <c r="A60" s="391" t="s">
        <v>72</v>
      </c>
      <c r="B60" s="391"/>
      <c r="C60" s="391"/>
      <c r="D60" s="391"/>
      <c r="E60" s="391"/>
      <c r="F60" s="391"/>
      <c r="G60" s="391"/>
      <c r="H60" s="392"/>
      <c r="I60" s="395"/>
      <c r="J60" s="553">
        <v>9000</v>
      </c>
    </row>
    <row r="61" spans="1:10" ht="12.75">
      <c r="A61" s="517" t="s">
        <v>65</v>
      </c>
      <c r="B61" s="517"/>
      <c r="C61" s="517"/>
      <c r="D61" s="517"/>
      <c r="E61" s="517"/>
      <c r="F61" s="517"/>
      <c r="G61" s="517"/>
      <c r="H61" s="518"/>
      <c r="I61" s="519"/>
      <c r="J61" s="520">
        <f>J33</f>
        <v>18530</v>
      </c>
    </row>
    <row r="62" spans="1:10" ht="12.75">
      <c r="A62" s="371" t="s">
        <v>50</v>
      </c>
      <c r="B62" s="371"/>
      <c r="C62" s="371"/>
      <c r="D62" s="371"/>
      <c r="E62" s="371"/>
      <c r="F62" s="371"/>
      <c r="G62" s="371"/>
      <c r="H62" s="372"/>
      <c r="I62" s="373"/>
      <c r="J62" s="374">
        <f>J58-J59-J60-J61</f>
        <v>19645.400000000023</v>
      </c>
    </row>
  </sheetData>
  <sheetProtection/>
  <mergeCells count="2">
    <mergeCell ref="D19:E19"/>
    <mergeCell ref="A53:C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0">
      <selection activeCell="J62" sqref="J62"/>
    </sheetView>
  </sheetViews>
  <sheetFormatPr defaultColWidth="9.140625" defaultRowHeight="12.75"/>
  <cols>
    <col min="7" max="7" width="9.421875" style="0" bestFit="1" customWidth="1"/>
    <col min="10" max="10" width="12.8515625" style="0" customWidth="1"/>
  </cols>
  <sheetData>
    <row r="1" spans="1:10" ht="13.5">
      <c r="A1" s="385" t="s">
        <v>91</v>
      </c>
      <c r="B1" s="18"/>
      <c r="C1" s="18"/>
      <c r="D1" s="18"/>
      <c r="E1" s="18"/>
      <c r="F1" s="18"/>
      <c r="G1" s="18"/>
      <c r="H1" s="18"/>
      <c r="I1" s="386"/>
      <c r="J1" s="387"/>
    </row>
    <row r="2" spans="1:10" ht="12.75">
      <c r="A2" s="498"/>
      <c r="B2" s="352" t="s">
        <v>14</v>
      </c>
      <c r="C2" s="353"/>
      <c r="D2" s="352" t="s">
        <v>82</v>
      </c>
      <c r="E2" s="353"/>
      <c r="F2" s="350" t="s">
        <v>15</v>
      </c>
      <c r="G2" s="196"/>
      <c r="H2" s="562"/>
      <c r="I2" s="563" t="s">
        <v>73</v>
      </c>
      <c r="J2" s="573"/>
    </row>
    <row r="3" spans="1:10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64"/>
      <c r="I3" s="565"/>
      <c r="J3" s="559" t="s">
        <v>19</v>
      </c>
    </row>
    <row r="4" spans="1:10" ht="12.75">
      <c r="A4" s="499" t="s">
        <v>1</v>
      </c>
      <c r="B4" s="196">
        <v>11.62</v>
      </c>
      <c r="C4" s="534">
        <v>22404</v>
      </c>
      <c r="D4" s="260"/>
      <c r="E4" s="535"/>
      <c r="F4" s="260"/>
      <c r="G4" s="537"/>
      <c r="H4" s="566" t="s">
        <v>1</v>
      </c>
      <c r="I4" s="565" t="s">
        <v>74</v>
      </c>
      <c r="J4" s="560"/>
    </row>
    <row r="5" spans="1:10" ht="12.75">
      <c r="A5" s="499" t="s">
        <v>0</v>
      </c>
      <c r="B5" s="196">
        <v>6.38</v>
      </c>
      <c r="C5" s="534">
        <v>12301</v>
      </c>
      <c r="D5" s="196"/>
      <c r="E5" s="534"/>
      <c r="F5" s="196"/>
      <c r="G5" s="538"/>
      <c r="H5" s="567"/>
      <c r="I5" s="565"/>
      <c r="J5" s="560"/>
    </row>
    <row r="6" spans="1:10" ht="12.75">
      <c r="A6" s="499" t="s">
        <v>2</v>
      </c>
      <c r="B6" s="196">
        <v>9.54</v>
      </c>
      <c r="C6" s="534">
        <v>18336</v>
      </c>
      <c r="D6" s="196"/>
      <c r="E6" s="534"/>
      <c r="F6" s="196"/>
      <c r="G6" s="538"/>
      <c r="H6" s="567"/>
      <c r="I6" s="565"/>
      <c r="J6" s="560"/>
    </row>
    <row r="7" spans="1:10" ht="12.75">
      <c r="A7" s="499" t="s">
        <v>3</v>
      </c>
      <c r="B7" s="196">
        <v>10.28</v>
      </c>
      <c r="C7" s="534">
        <v>19820</v>
      </c>
      <c r="D7" s="196"/>
      <c r="E7" s="534"/>
      <c r="F7" s="196"/>
      <c r="G7" s="538"/>
      <c r="H7" s="567"/>
      <c r="I7" s="565"/>
      <c r="J7" s="560"/>
    </row>
    <row r="8" spans="1:10" ht="12.75">
      <c r="A8" s="499" t="s">
        <v>4</v>
      </c>
      <c r="B8" s="196">
        <v>14.8</v>
      </c>
      <c r="C8" s="534">
        <v>28535</v>
      </c>
      <c r="D8" s="196"/>
      <c r="E8" s="534"/>
      <c r="F8" s="196"/>
      <c r="G8" s="538"/>
      <c r="H8" s="567"/>
      <c r="I8" s="565"/>
      <c r="J8" s="560"/>
    </row>
    <row r="9" spans="1:10" ht="12.75">
      <c r="A9" s="499" t="s">
        <v>5</v>
      </c>
      <c r="B9" s="196">
        <v>9.85</v>
      </c>
      <c r="C9" s="534">
        <v>18914</v>
      </c>
      <c r="D9" s="196">
        <v>1.2</v>
      </c>
      <c r="E9" s="534">
        <v>2675</v>
      </c>
      <c r="F9" s="196"/>
      <c r="G9" s="538"/>
      <c r="H9" s="567"/>
      <c r="I9" s="565"/>
      <c r="J9" s="560"/>
    </row>
    <row r="10" spans="1:10" ht="12.75">
      <c r="A10" s="499" t="s">
        <v>6</v>
      </c>
      <c r="B10" s="196">
        <v>9.54</v>
      </c>
      <c r="C10" s="534">
        <v>18336</v>
      </c>
      <c r="D10" s="196"/>
      <c r="E10" s="534"/>
      <c r="F10" s="196"/>
      <c r="G10" s="538"/>
      <c r="H10" s="567"/>
      <c r="I10" s="565"/>
      <c r="J10" s="560"/>
    </row>
    <row r="11" spans="1:10" ht="12.75">
      <c r="A11" s="499" t="s">
        <v>7</v>
      </c>
      <c r="B11" s="196">
        <v>10.28</v>
      </c>
      <c r="C11" s="534">
        <v>19743</v>
      </c>
      <c r="D11" s="196"/>
      <c r="E11" s="534"/>
      <c r="F11" s="196"/>
      <c r="G11" s="538"/>
      <c r="H11" s="567"/>
      <c r="I11" s="565"/>
      <c r="J11" s="560"/>
    </row>
    <row r="12" spans="1:10" ht="12.75">
      <c r="A12" s="499" t="s">
        <v>8</v>
      </c>
      <c r="B12" s="196">
        <v>10.1</v>
      </c>
      <c r="C12" s="534">
        <v>19396</v>
      </c>
      <c r="D12" s="196"/>
      <c r="E12" s="534"/>
      <c r="F12" s="196"/>
      <c r="G12" s="538"/>
      <c r="H12" s="567"/>
      <c r="I12" s="565"/>
      <c r="J12" s="560"/>
    </row>
    <row r="13" spans="1:10" ht="12.75">
      <c r="A13" s="499" t="s">
        <v>9</v>
      </c>
      <c r="B13" s="196">
        <v>15.13</v>
      </c>
      <c r="C13" s="534">
        <v>29075</v>
      </c>
      <c r="D13" s="196"/>
      <c r="E13" s="534"/>
      <c r="F13" s="196"/>
      <c r="G13" s="538"/>
      <c r="H13" s="567"/>
      <c r="I13" s="565"/>
      <c r="J13" s="560"/>
    </row>
    <row r="14" spans="1:10" ht="12.75">
      <c r="A14" s="499" t="s">
        <v>10</v>
      </c>
      <c r="B14" s="196">
        <v>9.09</v>
      </c>
      <c r="C14" s="534">
        <v>17449</v>
      </c>
      <c r="D14" s="196"/>
      <c r="E14" s="534"/>
      <c r="F14" s="196"/>
      <c r="G14" s="538"/>
      <c r="H14" s="568"/>
      <c r="I14" s="569"/>
      <c r="J14" s="560"/>
    </row>
    <row r="15" spans="1:10" ht="12.75">
      <c r="A15" s="500" t="s">
        <v>11</v>
      </c>
      <c r="B15" s="196">
        <v>9.81</v>
      </c>
      <c r="C15" s="534">
        <v>18856</v>
      </c>
      <c r="D15" s="196"/>
      <c r="E15" s="534"/>
      <c r="F15" s="196"/>
      <c r="G15" s="538"/>
      <c r="H15" s="570"/>
      <c r="I15" s="571"/>
      <c r="J15" s="560"/>
    </row>
    <row r="16" spans="1:10" ht="12.75">
      <c r="A16" s="315" t="s">
        <v>24</v>
      </c>
      <c r="B16" s="213">
        <f>SUM(B4:B15)</f>
        <v>126.42</v>
      </c>
      <c r="C16" s="536">
        <f>SUM(C4:C15)</f>
        <v>243165</v>
      </c>
      <c r="D16" s="213">
        <f>SUM(D4:D15)</f>
        <v>1.2</v>
      </c>
      <c r="E16" s="536">
        <f>SUM(E4:E15)</f>
        <v>2675</v>
      </c>
      <c r="F16" s="213">
        <f>SUM(F4:F15)</f>
        <v>0</v>
      </c>
      <c r="G16" s="539"/>
      <c r="H16" s="567"/>
      <c r="I16" s="565">
        <f>SUM(I4:I15)</f>
        <v>0</v>
      </c>
      <c r="J16" s="560"/>
    </row>
    <row r="17" spans="1:10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245840</v>
      </c>
      <c r="H17" s="572"/>
      <c r="I17" s="563">
        <f>SUM(I4:I16)</f>
        <v>0</v>
      </c>
      <c r="J17" s="561">
        <f>SUM(J4:J16)</f>
        <v>0</v>
      </c>
    </row>
    <row r="18" spans="1:10" ht="12.75">
      <c r="A18" s="109"/>
      <c r="B18" s="110"/>
      <c r="C18" s="110"/>
      <c r="D18" s="123"/>
      <c r="E18" s="141"/>
      <c r="F18" s="123"/>
      <c r="G18" s="123"/>
      <c r="H18" s="551"/>
      <c r="I18" s="347"/>
      <c r="J18" s="33"/>
    </row>
    <row r="19" spans="1:10" ht="12.75">
      <c r="A19" s="93"/>
      <c r="B19" s="287" t="s">
        <v>59</v>
      </c>
      <c r="C19" s="375"/>
      <c r="D19" s="944" t="s">
        <v>83</v>
      </c>
      <c r="E19" s="945"/>
      <c r="F19" s="250"/>
      <c r="G19" s="240"/>
      <c r="H19" s="949" t="s">
        <v>96</v>
      </c>
      <c r="I19" s="950"/>
      <c r="J19" s="951"/>
    </row>
    <row r="20" spans="1:10" ht="12.75">
      <c r="A20" s="514"/>
      <c r="B20" s="364" t="s">
        <v>17</v>
      </c>
      <c r="C20" s="586" t="s">
        <v>19</v>
      </c>
      <c r="D20" s="554" t="s">
        <v>84</v>
      </c>
      <c r="E20" s="589" t="s">
        <v>19</v>
      </c>
      <c r="F20" s="408"/>
      <c r="G20" s="408"/>
      <c r="H20" s="409" t="s">
        <v>61</v>
      </c>
      <c r="I20" s="237"/>
      <c r="J20" s="211"/>
    </row>
    <row r="21" spans="1:10" ht="12.75">
      <c r="A21" s="515" t="s">
        <v>1</v>
      </c>
      <c r="B21" s="548"/>
      <c r="C21" s="587"/>
      <c r="D21" s="574"/>
      <c r="E21" s="590"/>
      <c r="F21" s="234"/>
      <c r="G21" s="234"/>
      <c r="H21" s="236" t="s">
        <v>1</v>
      </c>
      <c r="I21" s="237"/>
      <c r="J21" s="493"/>
    </row>
    <row r="22" spans="1:10" ht="12.75">
      <c r="A22" s="515" t="s">
        <v>0</v>
      </c>
      <c r="B22" s="548"/>
      <c r="C22" s="587"/>
      <c r="D22" s="575"/>
      <c r="E22" s="591"/>
      <c r="F22" s="235"/>
      <c r="G22" s="355"/>
      <c r="H22" s="242" t="s">
        <v>0</v>
      </c>
      <c r="I22" s="306"/>
      <c r="J22" s="493">
        <v>11940</v>
      </c>
    </row>
    <row r="23" spans="1:10" ht="12.75">
      <c r="A23" s="515" t="s">
        <v>2</v>
      </c>
      <c r="B23" s="548">
        <v>1.1</v>
      </c>
      <c r="C23" s="587">
        <v>3125</v>
      </c>
      <c r="D23" s="574" t="s">
        <v>2</v>
      </c>
      <c r="E23" s="592">
        <v>2245</v>
      </c>
      <c r="F23" s="234"/>
      <c r="G23" s="241"/>
      <c r="H23" s="235" t="s">
        <v>2</v>
      </c>
      <c r="I23" s="378"/>
      <c r="J23" s="211"/>
    </row>
    <row r="24" spans="1:10" ht="12.75">
      <c r="A24" s="515" t="s">
        <v>3</v>
      </c>
      <c r="B24" s="548"/>
      <c r="C24" s="587"/>
      <c r="D24" s="574" t="s">
        <v>3</v>
      </c>
      <c r="E24" s="592">
        <v>641</v>
      </c>
      <c r="F24" s="234"/>
      <c r="G24" s="234"/>
      <c r="H24" s="336" t="s">
        <v>3</v>
      </c>
      <c r="I24" s="247"/>
      <c r="J24" s="492"/>
    </row>
    <row r="25" spans="1:10" ht="12.75">
      <c r="A25" s="515" t="s">
        <v>4</v>
      </c>
      <c r="B25" s="548"/>
      <c r="C25" s="587"/>
      <c r="D25" s="574" t="s">
        <v>4</v>
      </c>
      <c r="E25" s="592">
        <v>1283</v>
      </c>
      <c r="F25" s="234"/>
      <c r="G25" s="234"/>
      <c r="H25" s="335" t="s">
        <v>4</v>
      </c>
      <c r="I25" s="243"/>
      <c r="J25" s="492">
        <v>18007</v>
      </c>
    </row>
    <row r="26" spans="1:10" ht="12.75">
      <c r="A26" s="515" t="s">
        <v>5</v>
      </c>
      <c r="B26" s="548"/>
      <c r="C26" s="587"/>
      <c r="D26" s="574" t="s">
        <v>5</v>
      </c>
      <c r="E26" s="592">
        <v>962</v>
      </c>
      <c r="F26" s="234"/>
      <c r="G26" s="234"/>
      <c r="H26" s="226" t="s">
        <v>5</v>
      </c>
      <c r="I26" s="378"/>
      <c r="J26" s="381"/>
    </row>
    <row r="27" spans="1:10" ht="12.75">
      <c r="A27" s="515" t="s">
        <v>6</v>
      </c>
      <c r="B27" s="548"/>
      <c r="C27" s="587"/>
      <c r="D27" s="574" t="s">
        <v>6</v>
      </c>
      <c r="E27" s="592">
        <v>962</v>
      </c>
      <c r="F27" s="234"/>
      <c r="G27" s="234"/>
      <c r="H27" s="336" t="s">
        <v>6</v>
      </c>
      <c r="I27" s="237"/>
      <c r="J27" s="381"/>
    </row>
    <row r="28" spans="1:10" ht="12.75">
      <c r="A28" s="515" t="s">
        <v>7</v>
      </c>
      <c r="B28" s="548"/>
      <c r="C28" s="587"/>
      <c r="D28" s="574"/>
      <c r="E28" s="592"/>
      <c r="F28" s="234"/>
      <c r="G28" s="234"/>
      <c r="H28" s="335" t="s">
        <v>7</v>
      </c>
      <c r="I28" s="243"/>
      <c r="J28" s="492">
        <v>13883</v>
      </c>
    </row>
    <row r="29" spans="1:10" ht="12.75">
      <c r="A29" s="515" t="s">
        <v>8</v>
      </c>
      <c r="B29" s="548"/>
      <c r="C29" s="587"/>
      <c r="D29" s="574" t="s">
        <v>8</v>
      </c>
      <c r="E29" s="592">
        <v>3358</v>
      </c>
      <c r="F29" s="234"/>
      <c r="G29" s="234"/>
      <c r="H29" s="226" t="s">
        <v>8</v>
      </c>
      <c r="I29" s="378"/>
      <c r="J29" s="381"/>
    </row>
    <row r="30" spans="1:10" ht="12.75">
      <c r="A30" s="515" t="s">
        <v>9</v>
      </c>
      <c r="B30" s="548"/>
      <c r="C30" s="587"/>
      <c r="D30" s="574" t="s">
        <v>9</v>
      </c>
      <c r="E30" s="592">
        <v>1839</v>
      </c>
      <c r="F30" s="240"/>
      <c r="G30" s="250"/>
      <c r="H30" s="336" t="s">
        <v>9</v>
      </c>
      <c r="I30" s="237"/>
      <c r="J30" s="381"/>
    </row>
    <row r="31" spans="1:10" ht="12.75">
      <c r="A31" s="515" t="s">
        <v>10</v>
      </c>
      <c r="B31" s="548"/>
      <c r="C31" s="587"/>
      <c r="D31" s="574"/>
      <c r="E31" s="591"/>
      <c r="F31" s="234"/>
      <c r="G31" s="234"/>
      <c r="H31" s="335" t="s">
        <v>10</v>
      </c>
      <c r="I31" s="243"/>
      <c r="J31" s="492">
        <v>13301</v>
      </c>
    </row>
    <row r="32" spans="1:10" ht="12.75">
      <c r="A32" s="516" t="s">
        <v>11</v>
      </c>
      <c r="B32" s="548">
        <v>2.22</v>
      </c>
      <c r="C32" s="587">
        <v>4307</v>
      </c>
      <c r="D32" s="574" t="s">
        <v>11</v>
      </c>
      <c r="E32" s="592">
        <v>2245</v>
      </c>
      <c r="F32" s="234"/>
      <c r="G32" s="234"/>
      <c r="H32" s="226" t="s">
        <v>11</v>
      </c>
      <c r="I32" s="245"/>
      <c r="J32" s="381"/>
    </row>
    <row r="33" spans="1:10" ht="12.75">
      <c r="A33" s="252" t="s">
        <v>24</v>
      </c>
      <c r="B33" s="248"/>
      <c r="C33" s="588">
        <f>SUM(C21:C32)</f>
        <v>7432</v>
      </c>
      <c r="D33" s="576" t="s">
        <v>62</v>
      </c>
      <c r="E33" s="593">
        <f>SUM(E21:E32)</f>
        <v>13535</v>
      </c>
      <c r="F33" s="240"/>
      <c r="G33" s="356"/>
      <c r="H33" s="382" t="s">
        <v>62</v>
      </c>
      <c r="I33" s="379"/>
      <c r="J33" s="324">
        <f>SUM(J22:J32)</f>
        <v>57131</v>
      </c>
    </row>
    <row r="34" spans="1:10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</row>
    <row r="35" spans="1:10" ht="12.75">
      <c r="A35" s="176"/>
      <c r="B35" s="178" t="s">
        <v>57</v>
      </c>
      <c r="C35" s="91"/>
      <c r="D35" s="582" t="s">
        <v>92</v>
      </c>
      <c r="E35" s="179" t="s">
        <v>93</v>
      </c>
      <c r="F35" s="90" t="s">
        <v>94</v>
      </c>
      <c r="G35" s="179"/>
      <c r="H35" s="346" t="s">
        <v>38</v>
      </c>
      <c r="I35" s="178" t="s">
        <v>66</v>
      </c>
      <c r="J35" s="362"/>
    </row>
    <row r="36" spans="1:10" ht="12.75">
      <c r="A36" s="495"/>
      <c r="B36" s="494" t="s">
        <v>55</v>
      </c>
      <c r="C36" s="497" t="s">
        <v>19</v>
      </c>
      <c r="D36" s="494" t="s">
        <v>56</v>
      </c>
      <c r="E36" s="583" t="s">
        <v>17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</row>
    <row r="37" spans="1:10" ht="12.75">
      <c r="A37" s="496" t="s">
        <v>1</v>
      </c>
      <c r="B37" s="198">
        <v>0.067</v>
      </c>
      <c r="C37" s="521">
        <v>1014</v>
      </c>
      <c r="D37" s="198">
        <v>0.349</v>
      </c>
      <c r="E37" s="584">
        <v>0.349</v>
      </c>
      <c r="F37" s="198">
        <v>0.59</v>
      </c>
      <c r="G37" s="526"/>
      <c r="H37" s="490"/>
      <c r="I37" s="358">
        <v>0.104</v>
      </c>
      <c r="J37" s="529">
        <v>732</v>
      </c>
    </row>
    <row r="38" spans="1:10" ht="12.75">
      <c r="A38" s="496" t="s">
        <v>0</v>
      </c>
      <c r="B38" s="205" t="s">
        <v>95</v>
      </c>
      <c r="C38" s="522">
        <v>0</v>
      </c>
      <c r="D38" s="205">
        <v>0.127</v>
      </c>
      <c r="E38" s="584">
        <v>0.127</v>
      </c>
      <c r="F38" s="198">
        <v>0.42</v>
      </c>
      <c r="G38" s="521">
        <v>5094</v>
      </c>
      <c r="H38" s="491"/>
      <c r="I38" s="358">
        <v>0.032</v>
      </c>
      <c r="J38" s="529">
        <v>488</v>
      </c>
    </row>
    <row r="39" spans="1:10" ht="12.75">
      <c r="A39" s="496" t="s">
        <v>2</v>
      </c>
      <c r="B39" s="205">
        <v>0.094</v>
      </c>
      <c r="C39" s="522">
        <v>1014</v>
      </c>
      <c r="D39" s="205">
        <v>0.137</v>
      </c>
      <c r="E39" s="584">
        <v>0.137</v>
      </c>
      <c r="F39" s="198">
        <v>0.55</v>
      </c>
      <c r="G39" s="521"/>
      <c r="H39" s="491"/>
      <c r="I39" s="358">
        <v>0.06</v>
      </c>
      <c r="J39" s="529">
        <v>488</v>
      </c>
    </row>
    <row r="40" spans="1:10" ht="12.75">
      <c r="A40" s="496" t="s">
        <v>3</v>
      </c>
      <c r="B40" s="205" t="s">
        <v>95</v>
      </c>
      <c r="C40" s="522">
        <v>0</v>
      </c>
      <c r="D40" s="205">
        <v>0.689</v>
      </c>
      <c r="E40" s="584">
        <v>0.689</v>
      </c>
      <c r="F40" s="198">
        <v>0.38</v>
      </c>
      <c r="G40" s="526"/>
      <c r="H40" s="491"/>
      <c r="I40" s="358">
        <v>0.039</v>
      </c>
      <c r="J40" s="529">
        <v>488</v>
      </c>
    </row>
    <row r="41" spans="1:10" ht="12.75">
      <c r="A41" s="496" t="s">
        <v>4</v>
      </c>
      <c r="B41" s="205">
        <v>0.137</v>
      </c>
      <c r="C41" s="522">
        <v>1014</v>
      </c>
      <c r="D41" s="205">
        <v>0.149</v>
      </c>
      <c r="E41" s="584">
        <v>0.149</v>
      </c>
      <c r="F41" s="198">
        <v>0.7</v>
      </c>
      <c r="G41" s="526"/>
      <c r="H41" s="491">
        <v>10006</v>
      </c>
      <c r="I41" s="358">
        <v>0.06</v>
      </c>
      <c r="J41" s="529">
        <v>488</v>
      </c>
    </row>
    <row r="42" spans="1:10" ht="12.75">
      <c r="A42" s="496" t="s">
        <v>5</v>
      </c>
      <c r="B42" s="205" t="s">
        <v>95</v>
      </c>
      <c r="C42" s="522">
        <v>0</v>
      </c>
      <c r="D42" s="205">
        <v>0.498</v>
      </c>
      <c r="E42" s="584">
        <v>0.498</v>
      </c>
      <c r="F42" s="198">
        <v>0.7</v>
      </c>
      <c r="G42" s="526"/>
      <c r="H42" s="339"/>
      <c r="I42" s="358">
        <v>0.045</v>
      </c>
      <c r="J42" s="529">
        <v>488</v>
      </c>
    </row>
    <row r="43" spans="1:10" ht="12.75">
      <c r="A43" s="496" t="s">
        <v>6</v>
      </c>
      <c r="B43" s="205">
        <v>0.088</v>
      </c>
      <c r="C43" s="522">
        <v>1014</v>
      </c>
      <c r="D43" s="205">
        <v>0.145</v>
      </c>
      <c r="E43" s="584">
        <v>0.145</v>
      </c>
      <c r="F43" s="198">
        <v>0.9</v>
      </c>
      <c r="G43" s="596">
        <v>2038</v>
      </c>
      <c r="H43" s="491"/>
      <c r="I43" s="358">
        <v>0.162</v>
      </c>
      <c r="J43" s="529">
        <v>732</v>
      </c>
    </row>
    <row r="44" spans="1:10" ht="12.75">
      <c r="A44" s="496" t="s">
        <v>7</v>
      </c>
      <c r="B44" s="205">
        <v>0.106</v>
      </c>
      <c r="C44" s="522">
        <v>1014</v>
      </c>
      <c r="D44" s="205">
        <v>0.122</v>
      </c>
      <c r="E44" s="584">
        <v>0.122</v>
      </c>
      <c r="F44" s="198">
        <v>0.46</v>
      </c>
      <c r="G44" s="596">
        <v>810</v>
      </c>
      <c r="H44" s="491"/>
      <c r="I44" s="358">
        <v>0.097</v>
      </c>
      <c r="J44" s="529">
        <v>488</v>
      </c>
    </row>
    <row r="45" spans="1:10" ht="12.75">
      <c r="A45" s="496" t="s">
        <v>8</v>
      </c>
      <c r="B45" s="205">
        <v>0.101</v>
      </c>
      <c r="C45" s="522">
        <v>1014</v>
      </c>
      <c r="D45" s="205">
        <v>0.13</v>
      </c>
      <c r="E45" s="584">
        <v>0.13</v>
      </c>
      <c r="F45" s="198">
        <v>0.7</v>
      </c>
      <c r="G45" s="596">
        <v>3902</v>
      </c>
      <c r="H45" s="491"/>
      <c r="I45" s="358">
        <v>0.079</v>
      </c>
      <c r="J45" s="529">
        <v>488</v>
      </c>
    </row>
    <row r="46" spans="1:10" ht="12.75">
      <c r="A46" s="496" t="s">
        <v>9</v>
      </c>
      <c r="B46" s="205">
        <v>0.104</v>
      </c>
      <c r="C46" s="522">
        <v>1014</v>
      </c>
      <c r="D46" s="205">
        <v>0.235</v>
      </c>
      <c r="E46" s="584">
        <v>0.117</v>
      </c>
      <c r="F46" s="205">
        <v>0.7</v>
      </c>
      <c r="G46" s="526"/>
      <c r="H46" s="491">
        <v>8041</v>
      </c>
      <c r="I46" s="358">
        <v>0.08</v>
      </c>
      <c r="J46" s="529">
        <v>488</v>
      </c>
    </row>
    <row r="47" spans="1:10" ht="12.75">
      <c r="A47" s="496" t="s">
        <v>10</v>
      </c>
      <c r="B47" s="205">
        <v>0.071</v>
      </c>
      <c r="C47" s="522">
        <v>1014</v>
      </c>
      <c r="D47" s="205">
        <v>0.212</v>
      </c>
      <c r="E47" s="584">
        <v>0.212</v>
      </c>
      <c r="F47" s="205">
        <v>0.7</v>
      </c>
      <c r="G47" s="526"/>
      <c r="H47" s="491"/>
      <c r="I47" s="358">
        <v>0.141</v>
      </c>
      <c r="J47" s="530">
        <v>488</v>
      </c>
    </row>
    <row r="48" spans="1:10" ht="12.75">
      <c r="A48" s="330" t="s">
        <v>11</v>
      </c>
      <c r="B48" s="205">
        <v>0.058</v>
      </c>
      <c r="C48" s="522">
        <v>676</v>
      </c>
      <c r="D48" s="205">
        <v>0.144</v>
      </c>
      <c r="E48" s="584">
        <v>0.144</v>
      </c>
      <c r="F48" s="310">
        <v>0.5</v>
      </c>
      <c r="G48" s="526"/>
      <c r="H48" s="491"/>
      <c r="I48" s="358">
        <v>0.188</v>
      </c>
      <c r="J48" s="529">
        <v>732</v>
      </c>
    </row>
    <row r="49" spans="1:10" ht="12.75">
      <c r="A49" s="330" t="s">
        <v>24</v>
      </c>
      <c r="B49" s="215">
        <f aca="true" t="shared" si="0" ref="B49:J49">SUM(B37:B48)</f>
        <v>0.826</v>
      </c>
      <c r="C49" s="523">
        <f t="shared" si="0"/>
        <v>8788</v>
      </c>
      <c r="D49" s="215">
        <f t="shared" si="0"/>
        <v>2.937</v>
      </c>
      <c r="E49" s="585">
        <f t="shared" si="0"/>
        <v>2.819</v>
      </c>
      <c r="F49" s="415">
        <f t="shared" si="0"/>
        <v>7.300000000000001</v>
      </c>
      <c r="G49" s="522">
        <f t="shared" si="0"/>
        <v>11844</v>
      </c>
      <c r="H49" s="340">
        <f t="shared" si="0"/>
        <v>18047</v>
      </c>
      <c r="I49" s="346">
        <f t="shared" si="0"/>
        <v>1.087</v>
      </c>
      <c r="J49" s="531">
        <f t="shared" si="0"/>
        <v>6588</v>
      </c>
    </row>
    <row r="50" spans="1:10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</row>
    <row r="51" spans="1:10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245840</v>
      </c>
    </row>
    <row r="52" spans="1:10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594">
        <f>C33</f>
        <v>7432</v>
      </c>
    </row>
    <row r="53" spans="1:10" ht="12.75">
      <c r="A53" s="946" t="s">
        <v>87</v>
      </c>
      <c r="B53" s="947"/>
      <c r="C53" s="948"/>
      <c r="D53" s="577"/>
      <c r="E53" s="578"/>
      <c r="F53" s="578"/>
      <c r="G53" s="578"/>
      <c r="H53" s="579"/>
      <c r="I53" s="580"/>
      <c r="J53" s="595">
        <f>SUM(E33)</f>
        <v>13535</v>
      </c>
    </row>
    <row r="54" spans="1:10" ht="12.75">
      <c r="A54" s="403" t="s">
        <v>98</v>
      </c>
      <c r="B54" s="403"/>
      <c r="C54" s="403"/>
      <c r="D54" s="403"/>
      <c r="E54" s="321"/>
      <c r="F54" s="321"/>
      <c r="G54" s="321"/>
      <c r="H54" s="344"/>
      <c r="I54" s="322"/>
      <c r="J54" s="532">
        <f>C49</f>
        <v>8788</v>
      </c>
    </row>
    <row r="55" spans="1:10" ht="12.75">
      <c r="A55" s="403" t="s">
        <v>71</v>
      </c>
      <c r="B55" s="403"/>
      <c r="C55" s="403"/>
      <c r="D55" s="403"/>
      <c r="E55" s="321"/>
      <c r="F55" s="321"/>
      <c r="G55" s="321"/>
      <c r="H55" s="344"/>
      <c r="I55" s="322"/>
      <c r="J55" s="532">
        <f>H49</f>
        <v>18047</v>
      </c>
    </row>
    <row r="56" spans="1:10" ht="12.75">
      <c r="A56" s="403" t="s">
        <v>53</v>
      </c>
      <c r="B56" s="403"/>
      <c r="C56" s="403"/>
      <c r="D56" s="403"/>
      <c r="E56" s="321"/>
      <c r="F56" s="321"/>
      <c r="G56" s="321"/>
      <c r="H56" s="344"/>
      <c r="I56" s="323"/>
      <c r="J56" s="532">
        <f>J49</f>
        <v>6588</v>
      </c>
    </row>
    <row r="57" spans="1:10" ht="12.75">
      <c r="A57" s="403" t="s">
        <v>100</v>
      </c>
      <c r="B57" s="403"/>
      <c r="C57" s="403"/>
      <c r="D57" s="403"/>
      <c r="E57" s="367"/>
      <c r="F57" s="367"/>
      <c r="G57" s="367"/>
      <c r="H57" s="368"/>
      <c r="I57" s="369"/>
      <c r="J57" s="552">
        <f>G49</f>
        <v>11844</v>
      </c>
    </row>
    <row r="58" spans="1:10" ht="12.75">
      <c r="A58" s="401" t="s">
        <v>77</v>
      </c>
      <c r="B58" s="401"/>
      <c r="C58" s="401"/>
      <c r="D58" s="401"/>
      <c r="E58" s="38"/>
      <c r="F58" s="38"/>
      <c r="G58" s="38"/>
      <c r="H58" s="398"/>
      <c r="I58" s="399"/>
      <c r="J58" s="400">
        <f>SUM(J51:J57)</f>
        <v>312074</v>
      </c>
    </row>
    <row r="59" spans="1:10" ht="12.75">
      <c r="A59" s="391" t="s">
        <v>64</v>
      </c>
      <c r="B59" s="391"/>
      <c r="C59" s="391"/>
      <c r="D59" s="391"/>
      <c r="E59" s="391"/>
      <c r="F59" s="391"/>
      <c r="G59" s="391"/>
      <c r="H59" s="392"/>
      <c r="I59" s="393"/>
      <c r="J59" s="553">
        <v>261605</v>
      </c>
    </row>
    <row r="60" spans="1:10" ht="12.75">
      <c r="A60" s="391" t="s">
        <v>72</v>
      </c>
      <c r="B60" s="391"/>
      <c r="C60" s="391"/>
      <c r="D60" s="391"/>
      <c r="E60" s="391"/>
      <c r="F60" s="391"/>
      <c r="G60" s="391"/>
      <c r="H60" s="392"/>
      <c r="I60" s="395"/>
      <c r="J60" s="553">
        <v>9450</v>
      </c>
    </row>
    <row r="61" spans="1:10" ht="12.75">
      <c r="A61" s="517" t="s">
        <v>65</v>
      </c>
      <c r="B61" s="517"/>
      <c r="C61" s="517"/>
      <c r="D61" s="517"/>
      <c r="E61" s="517"/>
      <c r="F61" s="517"/>
      <c r="G61" s="517"/>
      <c r="H61" s="518"/>
      <c r="I61" s="519"/>
      <c r="J61" s="520">
        <f>J33</f>
        <v>57131</v>
      </c>
    </row>
    <row r="62" spans="1:10" ht="12.75">
      <c r="A62" s="371" t="s">
        <v>97</v>
      </c>
      <c r="B62" s="371"/>
      <c r="C62" s="371"/>
      <c r="D62" s="371"/>
      <c r="E62" s="371"/>
      <c r="F62" s="371"/>
      <c r="G62" s="371"/>
      <c r="H62" s="372"/>
      <c r="I62" s="373"/>
      <c r="J62" s="374">
        <f>J58-J59-J60-J61</f>
        <v>-16112</v>
      </c>
    </row>
  </sheetData>
  <sheetProtection/>
  <mergeCells count="3">
    <mergeCell ref="D19:E19"/>
    <mergeCell ref="A53:C53"/>
    <mergeCell ref="H19:J19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5">
      <selection activeCell="J62" sqref="J62"/>
    </sheetView>
  </sheetViews>
  <sheetFormatPr defaultColWidth="9.140625" defaultRowHeight="12.75"/>
  <cols>
    <col min="3" max="3" width="9.7109375" style="0" customWidth="1"/>
    <col min="7" max="7" width="10.28125" style="0" customWidth="1"/>
    <col min="10" max="10" width="13.28125" style="0" customWidth="1"/>
  </cols>
  <sheetData>
    <row r="1" spans="1:10" ht="13.5">
      <c r="A1" s="385" t="s">
        <v>99</v>
      </c>
      <c r="B1" s="18"/>
      <c r="C1" s="18"/>
      <c r="D1" s="18"/>
      <c r="E1" s="18"/>
      <c r="F1" s="18"/>
      <c r="G1" s="18"/>
      <c r="H1" s="18"/>
      <c r="I1" s="386"/>
      <c r="J1" s="387"/>
    </row>
    <row r="2" spans="1:10" ht="12.75">
      <c r="A2" s="498"/>
      <c r="B2" s="352" t="s">
        <v>14</v>
      </c>
      <c r="C2" s="353"/>
      <c r="D2" s="352" t="s">
        <v>82</v>
      </c>
      <c r="E2" s="353"/>
      <c r="F2" s="350" t="s">
        <v>15</v>
      </c>
      <c r="G2" s="196"/>
      <c r="H2" s="562"/>
      <c r="I2" s="563" t="s">
        <v>73</v>
      </c>
      <c r="J2" s="573"/>
    </row>
    <row r="3" spans="1:10" ht="12.75">
      <c r="A3" s="499"/>
      <c r="B3" s="196" t="s">
        <v>17</v>
      </c>
      <c r="C3" s="501" t="s">
        <v>12</v>
      </c>
      <c r="D3" s="196" t="s">
        <v>17</v>
      </c>
      <c r="E3" s="501" t="s">
        <v>12</v>
      </c>
      <c r="F3" s="196" t="s">
        <v>17</v>
      </c>
      <c r="G3" s="501" t="s">
        <v>12</v>
      </c>
      <c r="H3" s="564"/>
      <c r="I3" s="565"/>
      <c r="J3" s="559" t="s">
        <v>19</v>
      </c>
    </row>
    <row r="4" spans="1:10" ht="12.75">
      <c r="A4" s="499" t="s">
        <v>1</v>
      </c>
      <c r="B4" s="196">
        <v>8.02</v>
      </c>
      <c r="C4" s="534">
        <v>15405</v>
      </c>
      <c r="D4" s="260"/>
      <c r="E4" s="535"/>
      <c r="F4" s="260"/>
      <c r="G4" s="537"/>
      <c r="H4" s="566" t="s">
        <v>1</v>
      </c>
      <c r="I4" s="565" t="s">
        <v>74</v>
      </c>
      <c r="J4" s="560"/>
    </row>
    <row r="5" spans="1:10" ht="12.75">
      <c r="A5" s="499" t="s">
        <v>0</v>
      </c>
      <c r="B5" s="196">
        <v>8.06</v>
      </c>
      <c r="C5" s="534">
        <v>15502</v>
      </c>
      <c r="D5" s="196"/>
      <c r="E5" s="534"/>
      <c r="F5" s="196"/>
      <c r="G5" s="538"/>
      <c r="H5" s="567"/>
      <c r="I5" s="565"/>
      <c r="J5" s="560"/>
    </row>
    <row r="6" spans="1:10" ht="12.75">
      <c r="A6" s="499" t="s">
        <v>2</v>
      </c>
      <c r="B6" s="196">
        <v>9.48</v>
      </c>
      <c r="C6" s="534">
        <v>18201</v>
      </c>
      <c r="D6" s="196"/>
      <c r="E6" s="534"/>
      <c r="F6" s="196"/>
      <c r="G6" s="538"/>
      <c r="H6" s="567"/>
      <c r="I6" s="565"/>
      <c r="J6" s="560"/>
    </row>
    <row r="7" spans="1:10" ht="12.75">
      <c r="A7" s="499" t="s">
        <v>3</v>
      </c>
      <c r="B7" s="196">
        <v>15</v>
      </c>
      <c r="C7" s="534">
        <v>28805</v>
      </c>
      <c r="D7" s="196"/>
      <c r="E7" s="534"/>
      <c r="F7" s="196"/>
      <c r="G7" s="538"/>
      <c r="H7" s="567"/>
      <c r="I7" s="565"/>
      <c r="J7" s="560"/>
    </row>
    <row r="8" spans="1:10" ht="12.75">
      <c r="A8" s="499" t="s">
        <v>4</v>
      </c>
      <c r="B8" s="196">
        <v>9.87</v>
      </c>
      <c r="C8" s="534">
        <v>18972</v>
      </c>
      <c r="D8" s="196">
        <v>1.78</v>
      </c>
      <c r="E8" s="534">
        <v>3824</v>
      </c>
      <c r="F8" s="196"/>
      <c r="G8" s="538"/>
      <c r="H8" s="567"/>
      <c r="I8" s="565"/>
      <c r="J8" s="560"/>
    </row>
    <row r="9" spans="1:10" ht="12.75">
      <c r="A9" s="499" t="s">
        <v>5</v>
      </c>
      <c r="B9" s="196">
        <v>10.12</v>
      </c>
      <c r="C9" s="534">
        <v>19435</v>
      </c>
      <c r="D9" s="196"/>
      <c r="E9" s="534"/>
      <c r="F9" s="196"/>
      <c r="G9" s="538"/>
      <c r="H9" s="567"/>
      <c r="I9" s="565"/>
      <c r="J9" s="560"/>
    </row>
    <row r="10" spans="1:10" ht="12.75">
      <c r="A10" s="499" t="s">
        <v>6</v>
      </c>
      <c r="B10" s="196">
        <v>9.62</v>
      </c>
      <c r="C10" s="534">
        <v>18490</v>
      </c>
      <c r="D10" s="196"/>
      <c r="E10" s="534"/>
      <c r="F10" s="196"/>
      <c r="G10" s="538"/>
      <c r="H10" s="567"/>
      <c r="I10" s="565"/>
      <c r="J10" s="560"/>
    </row>
    <row r="11" spans="1:10" ht="12.75">
      <c r="A11" s="499" t="s">
        <v>7</v>
      </c>
      <c r="B11" s="196">
        <v>10.47</v>
      </c>
      <c r="C11" s="534">
        <v>20110</v>
      </c>
      <c r="D11" s="196"/>
      <c r="E11" s="534"/>
      <c r="F11" s="196"/>
      <c r="G11" s="538"/>
      <c r="H11" s="567"/>
      <c r="I11" s="565"/>
      <c r="J11" s="560"/>
    </row>
    <row r="12" spans="1:10" ht="12.75">
      <c r="A12" s="499" t="s">
        <v>8</v>
      </c>
      <c r="B12" s="196">
        <v>10.24</v>
      </c>
      <c r="C12" s="534">
        <v>19735</v>
      </c>
      <c r="D12" s="196"/>
      <c r="E12" s="534"/>
      <c r="F12" s="196"/>
      <c r="G12" s="538"/>
      <c r="H12" s="567"/>
      <c r="I12" s="565"/>
      <c r="J12" s="560"/>
    </row>
    <row r="13" spans="1:10" ht="12.75">
      <c r="A13" s="499" t="s">
        <v>9</v>
      </c>
      <c r="B13" s="196">
        <v>16.08</v>
      </c>
      <c r="C13" s="534">
        <v>30985</v>
      </c>
      <c r="D13" s="196"/>
      <c r="E13" s="534"/>
      <c r="F13" s="196"/>
      <c r="G13" s="538"/>
      <c r="H13" s="567"/>
      <c r="I13" s="565"/>
      <c r="J13" s="560"/>
    </row>
    <row r="14" spans="1:10" ht="12.75">
      <c r="A14" s="499" t="s">
        <v>10</v>
      </c>
      <c r="B14" s="196">
        <v>10.02</v>
      </c>
      <c r="C14" s="534">
        <v>19250</v>
      </c>
      <c r="D14" s="196"/>
      <c r="E14" s="534"/>
      <c r="F14" s="196"/>
      <c r="G14" s="538"/>
      <c r="H14" s="568"/>
      <c r="I14" s="569"/>
      <c r="J14" s="560"/>
    </row>
    <row r="15" spans="1:10" ht="12.75">
      <c r="A15" s="500" t="s">
        <v>11</v>
      </c>
      <c r="B15" s="196">
        <v>8.73</v>
      </c>
      <c r="C15" s="534">
        <v>16822</v>
      </c>
      <c r="D15" s="196"/>
      <c r="E15" s="534"/>
      <c r="F15" s="196"/>
      <c r="G15" s="538"/>
      <c r="H15" s="570"/>
      <c r="I15" s="571"/>
      <c r="J15" s="560"/>
    </row>
    <row r="16" spans="1:10" ht="12.75">
      <c r="A16" s="315" t="s">
        <v>24</v>
      </c>
      <c r="B16" s="213">
        <f>SUM(B4:B15)</f>
        <v>125.71</v>
      </c>
      <c r="C16" s="536">
        <f>SUM(C4:C15)</f>
        <v>241712</v>
      </c>
      <c r="D16" s="213">
        <f>SUM(D4:D15)</f>
        <v>1.78</v>
      </c>
      <c r="E16" s="536">
        <f>SUM(E4:E15)</f>
        <v>3824</v>
      </c>
      <c r="F16" s="213">
        <f>SUM(F4:F15)</f>
        <v>0</v>
      </c>
      <c r="G16" s="539"/>
      <c r="H16" s="567"/>
      <c r="I16" s="565">
        <f>SUM(I4:I15)</f>
        <v>0</v>
      </c>
      <c r="J16" s="560"/>
    </row>
    <row r="17" spans="1:10" ht="12.75">
      <c r="A17" s="315" t="s">
        <v>27</v>
      </c>
      <c r="B17" s="213"/>
      <c r="C17" s="214"/>
      <c r="D17" s="213"/>
      <c r="E17" s="214"/>
      <c r="F17" s="213"/>
      <c r="G17" s="539">
        <f>SUM(C16+E16+G16)</f>
        <v>245536</v>
      </c>
      <c r="H17" s="572"/>
      <c r="I17" s="563">
        <f>SUM(I4:I16)</f>
        <v>0</v>
      </c>
      <c r="J17" s="561">
        <f>SUM(J4:J16)</f>
        <v>0</v>
      </c>
    </row>
    <row r="18" spans="1:10" ht="12.75">
      <c r="A18" s="109"/>
      <c r="B18" s="110"/>
      <c r="C18" s="110"/>
      <c r="D18" s="123"/>
      <c r="E18" s="141"/>
      <c r="F18" s="123"/>
      <c r="G18" s="123"/>
      <c r="H18" s="551"/>
      <c r="I18" s="347"/>
      <c r="J18" s="33"/>
    </row>
    <row r="19" spans="1:10" ht="12.75">
      <c r="A19" s="93"/>
      <c r="B19" s="287" t="s">
        <v>59</v>
      </c>
      <c r="C19" s="375"/>
      <c r="D19" s="944" t="s">
        <v>83</v>
      </c>
      <c r="E19" s="945"/>
      <c r="F19" s="250"/>
      <c r="G19" s="240"/>
      <c r="H19" s="949" t="s">
        <v>96</v>
      </c>
      <c r="I19" s="950"/>
      <c r="J19" s="951"/>
    </row>
    <row r="20" spans="1:10" ht="12.75">
      <c r="A20" s="514"/>
      <c r="B20" s="364" t="s">
        <v>17</v>
      </c>
      <c r="C20" s="586" t="s">
        <v>19</v>
      </c>
      <c r="D20" s="554" t="s">
        <v>84</v>
      </c>
      <c r="E20" s="589" t="s">
        <v>19</v>
      </c>
      <c r="F20" s="408"/>
      <c r="G20" s="408"/>
      <c r="H20" s="409" t="s">
        <v>61</v>
      </c>
      <c r="I20" s="237"/>
      <c r="J20" s="211"/>
    </row>
    <row r="21" spans="1:10" ht="12.75">
      <c r="A21" s="515" t="s">
        <v>1</v>
      </c>
      <c r="B21" s="548"/>
      <c r="C21" s="587"/>
      <c r="D21" s="574"/>
      <c r="E21" s="590"/>
      <c r="F21" s="234"/>
      <c r="G21" s="234"/>
      <c r="H21" s="236" t="s">
        <v>1</v>
      </c>
      <c r="I21" s="237"/>
      <c r="J21" s="493"/>
    </row>
    <row r="22" spans="1:10" ht="12.75">
      <c r="A22" s="515" t="s">
        <v>0</v>
      </c>
      <c r="B22" s="548"/>
      <c r="C22" s="587"/>
      <c r="D22" s="575"/>
      <c r="E22" s="591"/>
      <c r="F22" s="235"/>
      <c r="G22" s="355"/>
      <c r="H22" s="242" t="s">
        <v>0</v>
      </c>
      <c r="I22" s="306"/>
      <c r="J22" s="493">
        <v>14782</v>
      </c>
    </row>
    <row r="23" spans="1:10" ht="12.75">
      <c r="A23" s="515" t="s">
        <v>2</v>
      </c>
      <c r="B23" s="548"/>
      <c r="C23" s="587"/>
      <c r="D23" s="574"/>
      <c r="E23" s="592"/>
      <c r="F23" s="234"/>
      <c r="G23" s="241"/>
      <c r="H23" s="235" t="s">
        <v>2</v>
      </c>
      <c r="I23" s="378"/>
      <c r="J23" s="211"/>
    </row>
    <row r="24" spans="1:10" ht="12.75">
      <c r="A24" s="515" t="s">
        <v>3</v>
      </c>
      <c r="B24" s="548">
        <v>1.2</v>
      </c>
      <c r="C24" s="587">
        <v>3346</v>
      </c>
      <c r="D24" s="574" t="s">
        <v>3</v>
      </c>
      <c r="E24" s="592">
        <v>2783</v>
      </c>
      <c r="F24" s="234"/>
      <c r="G24" s="234"/>
      <c r="H24" s="336" t="s">
        <v>3</v>
      </c>
      <c r="I24" s="247"/>
      <c r="J24" s="492"/>
    </row>
    <row r="25" spans="1:10" ht="12.75">
      <c r="A25" s="515" t="s">
        <v>4</v>
      </c>
      <c r="B25" s="548"/>
      <c r="C25" s="587"/>
      <c r="D25" s="574" t="s">
        <v>4</v>
      </c>
      <c r="E25" s="592">
        <v>1670</v>
      </c>
      <c r="F25" s="234"/>
      <c r="G25" s="234"/>
      <c r="H25" s="335" t="s">
        <v>4</v>
      </c>
      <c r="I25" s="243"/>
      <c r="J25" s="492">
        <v>14009</v>
      </c>
    </row>
    <row r="26" spans="1:10" ht="12.75">
      <c r="A26" s="515" t="s">
        <v>5</v>
      </c>
      <c r="B26" s="548"/>
      <c r="C26" s="587"/>
      <c r="D26" s="574"/>
      <c r="E26" s="592"/>
      <c r="F26" s="234"/>
      <c r="G26" s="234"/>
      <c r="H26" s="226" t="s">
        <v>5</v>
      </c>
      <c r="I26" s="378"/>
      <c r="J26" s="381"/>
    </row>
    <row r="27" spans="1:10" ht="12.75">
      <c r="A27" s="515" t="s">
        <v>6</v>
      </c>
      <c r="B27" s="548"/>
      <c r="C27" s="587"/>
      <c r="D27" s="574" t="s">
        <v>6</v>
      </c>
      <c r="E27" s="592">
        <v>2946</v>
      </c>
      <c r="F27" s="234"/>
      <c r="G27" s="234"/>
      <c r="H27" s="336" t="s">
        <v>6</v>
      </c>
      <c r="I27" s="237"/>
      <c r="J27" s="381"/>
    </row>
    <row r="28" spans="1:10" ht="12.75">
      <c r="A28" s="515" t="s">
        <v>7</v>
      </c>
      <c r="B28" s="548"/>
      <c r="C28" s="587"/>
      <c r="D28" s="574"/>
      <c r="E28" s="592"/>
      <c r="F28" s="234"/>
      <c r="G28" s="234"/>
      <c r="H28" s="335" t="s">
        <v>7</v>
      </c>
      <c r="I28" s="243"/>
      <c r="J28" s="492">
        <v>13909</v>
      </c>
    </row>
    <row r="29" spans="1:10" ht="12.75">
      <c r="A29" s="515" t="s">
        <v>8</v>
      </c>
      <c r="B29" s="548"/>
      <c r="C29" s="587"/>
      <c r="D29" s="574" t="s">
        <v>8</v>
      </c>
      <c r="E29" s="592">
        <v>6299</v>
      </c>
      <c r="F29" s="234"/>
      <c r="G29" s="234"/>
      <c r="H29" s="226" t="s">
        <v>8</v>
      </c>
      <c r="I29" s="378"/>
      <c r="J29" s="381"/>
    </row>
    <row r="30" spans="1:10" ht="12.75">
      <c r="A30" s="515" t="s">
        <v>9</v>
      </c>
      <c r="B30" s="548"/>
      <c r="C30" s="587"/>
      <c r="D30" s="574"/>
      <c r="E30" s="592"/>
      <c r="F30" s="240"/>
      <c r="G30" s="250"/>
      <c r="H30" s="336" t="s">
        <v>9</v>
      </c>
      <c r="I30" s="237"/>
      <c r="J30" s="381"/>
    </row>
    <row r="31" spans="1:10" ht="12.75">
      <c r="A31" s="515" t="s">
        <v>10</v>
      </c>
      <c r="B31" s="548">
        <v>1.86</v>
      </c>
      <c r="C31" s="587">
        <v>3848</v>
      </c>
      <c r="D31" s="574"/>
      <c r="E31" s="591"/>
      <c r="F31" s="234"/>
      <c r="G31" s="234"/>
      <c r="H31" s="335" t="s">
        <v>10</v>
      </c>
      <c r="I31" s="243"/>
      <c r="J31" s="492">
        <v>13981</v>
      </c>
    </row>
    <row r="32" spans="1:10" ht="12.75">
      <c r="A32" s="516" t="s">
        <v>11</v>
      </c>
      <c r="B32" s="548"/>
      <c r="C32" s="587"/>
      <c r="D32" s="574"/>
      <c r="E32" s="592">
        <v>5475</v>
      </c>
      <c r="F32" s="234"/>
      <c r="G32" s="234"/>
      <c r="H32" s="226" t="s">
        <v>11</v>
      </c>
      <c r="I32" s="245"/>
      <c r="J32" s="381"/>
    </row>
    <row r="33" spans="1:10" ht="12.75">
      <c r="A33" s="252" t="s">
        <v>24</v>
      </c>
      <c r="B33" s="248"/>
      <c r="C33" s="588">
        <f>SUM(C21:C32)</f>
        <v>7194</v>
      </c>
      <c r="D33" s="576" t="s">
        <v>62</v>
      </c>
      <c r="E33" s="593">
        <f>SUM(E21:E32)</f>
        <v>19173</v>
      </c>
      <c r="F33" s="240"/>
      <c r="G33" s="356"/>
      <c r="H33" s="382" t="s">
        <v>62</v>
      </c>
      <c r="I33" s="379"/>
      <c r="J33" s="324">
        <f>SUM(J22:J32)</f>
        <v>56681</v>
      </c>
    </row>
    <row r="34" spans="1:10" ht="12.75">
      <c r="A34" s="115"/>
      <c r="B34" s="86"/>
      <c r="C34" s="116"/>
      <c r="D34" s="86"/>
      <c r="E34" s="117"/>
      <c r="F34" s="86"/>
      <c r="G34" s="116"/>
      <c r="H34" s="118"/>
      <c r="I34" s="78"/>
      <c r="J34" s="33"/>
    </row>
    <row r="35" spans="1:10" ht="12.75">
      <c r="A35" s="176"/>
      <c r="B35" s="178" t="s">
        <v>57</v>
      </c>
      <c r="C35" s="91"/>
      <c r="D35" s="582" t="s">
        <v>92</v>
      </c>
      <c r="E35" s="179" t="s">
        <v>93</v>
      </c>
      <c r="F35" s="90" t="s">
        <v>94</v>
      </c>
      <c r="G35" s="179"/>
      <c r="H35" s="346" t="s">
        <v>38</v>
      </c>
      <c r="I35" s="178" t="s">
        <v>66</v>
      </c>
      <c r="J35" s="362"/>
    </row>
    <row r="36" spans="1:10" ht="12.75">
      <c r="A36" s="495"/>
      <c r="B36" s="494" t="s">
        <v>55</v>
      </c>
      <c r="C36" s="497" t="s">
        <v>19</v>
      </c>
      <c r="D36" s="494" t="s">
        <v>56</v>
      </c>
      <c r="E36" s="583" t="s">
        <v>17</v>
      </c>
      <c r="F36" s="494" t="s">
        <v>55</v>
      </c>
      <c r="G36" s="497" t="s">
        <v>19</v>
      </c>
      <c r="H36" s="327" t="s">
        <v>19</v>
      </c>
      <c r="I36" s="390" t="s">
        <v>17</v>
      </c>
      <c r="J36" s="528" t="s">
        <v>19</v>
      </c>
    </row>
    <row r="37" spans="1:10" ht="12.75">
      <c r="A37" s="496" t="s">
        <v>1</v>
      </c>
      <c r="B37" s="198">
        <v>0.084</v>
      </c>
      <c r="C37" s="521">
        <v>1014</v>
      </c>
      <c r="D37" s="198">
        <v>0.307</v>
      </c>
      <c r="E37" s="584">
        <v>0.307</v>
      </c>
      <c r="F37" s="198"/>
      <c r="G37" s="526"/>
      <c r="H37" s="490"/>
      <c r="I37" s="358">
        <v>0.102</v>
      </c>
      <c r="J37" s="529">
        <v>488</v>
      </c>
    </row>
    <row r="38" spans="1:10" ht="12.75">
      <c r="A38" s="496" t="s">
        <v>0</v>
      </c>
      <c r="B38" s="205">
        <v>0</v>
      </c>
      <c r="C38" s="522">
        <v>0</v>
      </c>
      <c r="D38" s="205">
        <v>0.118</v>
      </c>
      <c r="E38" s="584">
        <v>0.118</v>
      </c>
      <c r="F38" s="198">
        <v>0.5</v>
      </c>
      <c r="G38" s="521">
        <v>5094</v>
      </c>
      <c r="H38" s="491"/>
      <c r="I38" s="358">
        <v>0.096</v>
      </c>
      <c r="J38" s="529">
        <v>488</v>
      </c>
    </row>
    <row r="39" spans="1:10" ht="12.75">
      <c r="A39" s="496" t="s">
        <v>2</v>
      </c>
      <c r="B39" s="205">
        <v>0.112</v>
      </c>
      <c r="C39" s="522">
        <v>1014</v>
      </c>
      <c r="D39" s="205">
        <v>0.32</v>
      </c>
      <c r="E39" s="584">
        <v>0.32</v>
      </c>
      <c r="F39" s="198">
        <v>0.7</v>
      </c>
      <c r="G39" s="521"/>
      <c r="H39" s="491"/>
      <c r="I39" s="358">
        <v>0.124</v>
      </c>
      <c r="J39" s="529">
        <v>488</v>
      </c>
    </row>
    <row r="40" spans="1:10" ht="12.75">
      <c r="A40" s="496" t="s">
        <v>3</v>
      </c>
      <c r="B40" s="205">
        <v>0.091</v>
      </c>
      <c r="C40" s="522">
        <v>1014</v>
      </c>
      <c r="D40" s="205">
        <v>0.196</v>
      </c>
      <c r="E40" s="584">
        <v>0.196</v>
      </c>
      <c r="F40" s="198">
        <v>0.6</v>
      </c>
      <c r="G40" s="526"/>
      <c r="H40" s="491"/>
      <c r="I40" s="358">
        <v>0.156</v>
      </c>
      <c r="J40" s="529">
        <v>488</v>
      </c>
    </row>
    <row r="41" spans="1:10" ht="12.75">
      <c r="A41" s="496" t="s">
        <v>4</v>
      </c>
      <c r="B41" s="205">
        <v>0.133</v>
      </c>
      <c r="C41" s="522">
        <v>1014</v>
      </c>
      <c r="D41" s="205">
        <v>0.138</v>
      </c>
      <c r="E41" s="584">
        <v>0.117</v>
      </c>
      <c r="F41" s="198">
        <v>0.74</v>
      </c>
      <c r="G41" s="526"/>
      <c r="H41" s="491">
        <v>8901</v>
      </c>
      <c r="I41" s="358">
        <v>0.095</v>
      </c>
      <c r="J41" s="529">
        <v>488</v>
      </c>
    </row>
    <row r="42" spans="1:10" ht="12.75">
      <c r="A42" s="496" t="s">
        <v>5</v>
      </c>
      <c r="B42" s="205">
        <v>0.111</v>
      </c>
      <c r="C42" s="522">
        <v>1014</v>
      </c>
      <c r="D42" s="205">
        <v>0.135</v>
      </c>
      <c r="E42" s="584">
        <v>0.135</v>
      </c>
      <c r="F42" s="198">
        <v>0.7</v>
      </c>
      <c r="G42" s="596">
        <v>3056</v>
      </c>
      <c r="H42" s="339"/>
      <c r="I42" s="358">
        <v>0.126</v>
      </c>
      <c r="J42" s="529">
        <v>732</v>
      </c>
    </row>
    <row r="43" spans="1:10" ht="12.75">
      <c r="A43" s="496" t="s">
        <v>6</v>
      </c>
      <c r="B43" s="205">
        <v>0</v>
      </c>
      <c r="C43" s="522">
        <v>0</v>
      </c>
      <c r="D43" s="205">
        <v>0.134</v>
      </c>
      <c r="E43" s="584">
        <v>0.112</v>
      </c>
      <c r="F43" s="198">
        <v>0.9</v>
      </c>
      <c r="G43" s="596"/>
      <c r="H43" s="491"/>
      <c r="I43" s="358">
        <v>0.14</v>
      </c>
      <c r="J43" s="529">
        <v>488</v>
      </c>
    </row>
    <row r="44" spans="1:10" ht="12.75">
      <c r="A44" s="496" t="s">
        <v>7</v>
      </c>
      <c r="B44" s="205">
        <v>0.093</v>
      </c>
      <c r="C44" s="522">
        <v>1014</v>
      </c>
      <c r="D44" s="205">
        <v>0.245</v>
      </c>
      <c r="E44" s="584">
        <v>0.084</v>
      </c>
      <c r="F44" s="198">
        <v>0.53</v>
      </c>
      <c r="G44" s="596">
        <v>4075</v>
      </c>
      <c r="H44" s="491"/>
      <c r="I44" s="358">
        <v>0.135</v>
      </c>
      <c r="J44" s="529">
        <v>488</v>
      </c>
    </row>
    <row r="45" spans="1:10" ht="12.75">
      <c r="A45" s="496" t="s">
        <v>8</v>
      </c>
      <c r="B45" s="205">
        <v>0.1</v>
      </c>
      <c r="C45" s="522">
        <v>1014.4</v>
      </c>
      <c r="D45" s="205">
        <v>0.138</v>
      </c>
      <c r="E45" s="584">
        <v>0.078</v>
      </c>
      <c r="F45" s="198">
        <v>0.8</v>
      </c>
      <c r="G45" s="596"/>
      <c r="H45" s="491"/>
      <c r="I45" s="358">
        <v>0.117</v>
      </c>
      <c r="J45" s="529">
        <v>488</v>
      </c>
    </row>
    <row r="46" spans="1:10" ht="12.75">
      <c r="A46" s="496" t="s">
        <v>9</v>
      </c>
      <c r="B46" s="205">
        <v>0.077</v>
      </c>
      <c r="C46" s="522">
        <v>1014</v>
      </c>
      <c r="D46" s="205">
        <v>0.235</v>
      </c>
      <c r="E46" s="584">
        <v>0.197</v>
      </c>
      <c r="F46" s="205">
        <v>0.4</v>
      </c>
      <c r="G46" s="526"/>
      <c r="H46" s="491">
        <v>12451</v>
      </c>
      <c r="I46" s="358">
        <v>0.07</v>
      </c>
      <c r="J46" s="529">
        <v>488</v>
      </c>
    </row>
    <row r="47" spans="1:10" ht="12.75">
      <c r="A47" s="496" t="s">
        <v>10</v>
      </c>
      <c r="B47" s="205">
        <v>0.08</v>
      </c>
      <c r="C47" s="522">
        <v>1014</v>
      </c>
      <c r="D47" s="205">
        <v>0</v>
      </c>
      <c r="E47" s="584">
        <v>0</v>
      </c>
      <c r="F47" s="205">
        <v>0.689</v>
      </c>
      <c r="G47" s="596">
        <v>5094</v>
      </c>
      <c r="H47" s="491"/>
      <c r="I47" s="358">
        <v>0.084</v>
      </c>
      <c r="J47" s="530">
        <v>488</v>
      </c>
    </row>
    <row r="48" spans="1:10" ht="12.75">
      <c r="A48" s="330" t="s">
        <v>11</v>
      </c>
      <c r="B48" s="205">
        <v>0.093</v>
      </c>
      <c r="C48" s="522">
        <v>1014</v>
      </c>
      <c r="D48" s="205">
        <v>0.383</v>
      </c>
      <c r="E48" s="584">
        <v>0.383</v>
      </c>
      <c r="F48" s="310">
        <v>0.584</v>
      </c>
      <c r="G48" s="526"/>
      <c r="H48" s="491"/>
      <c r="I48" s="358">
        <v>0.16</v>
      </c>
      <c r="J48" s="529">
        <v>488</v>
      </c>
    </row>
    <row r="49" spans="1:10" ht="12.75">
      <c r="A49" s="330" t="s">
        <v>24</v>
      </c>
      <c r="B49" s="215">
        <f aca="true" t="shared" si="0" ref="B49:J49">SUM(B37:B48)</f>
        <v>0.9739999999999999</v>
      </c>
      <c r="C49" s="523">
        <f t="shared" si="0"/>
        <v>10140.4</v>
      </c>
      <c r="D49" s="215">
        <f t="shared" si="0"/>
        <v>2.349</v>
      </c>
      <c r="E49" s="585">
        <f t="shared" si="0"/>
        <v>2.0470000000000006</v>
      </c>
      <c r="F49" s="415">
        <f t="shared" si="0"/>
        <v>7.143000000000001</v>
      </c>
      <c r="G49" s="523">
        <f t="shared" si="0"/>
        <v>17319</v>
      </c>
      <c r="H49" s="340">
        <f t="shared" si="0"/>
        <v>21352</v>
      </c>
      <c r="I49" s="346">
        <f t="shared" si="0"/>
        <v>1.405</v>
      </c>
      <c r="J49" s="531">
        <f t="shared" si="0"/>
        <v>6100</v>
      </c>
    </row>
    <row r="50" spans="1:10" ht="12.75">
      <c r="A50" s="274"/>
      <c r="B50" s="219"/>
      <c r="C50" s="220"/>
      <c r="D50" s="219"/>
      <c r="E50" s="292"/>
      <c r="F50" s="293"/>
      <c r="G50" s="294"/>
      <c r="H50" s="341"/>
      <c r="I50" s="295"/>
      <c r="J50" s="7"/>
    </row>
    <row r="51" spans="1:10" ht="12.75">
      <c r="A51" s="404" t="s">
        <v>51</v>
      </c>
      <c r="B51" s="404"/>
      <c r="C51" s="404"/>
      <c r="D51" s="404"/>
      <c r="E51" s="404"/>
      <c r="F51" s="317"/>
      <c r="G51" s="317"/>
      <c r="H51" s="342"/>
      <c r="I51" s="318"/>
      <c r="J51" s="544">
        <f>G17</f>
        <v>245536</v>
      </c>
    </row>
    <row r="52" spans="1:10" ht="12.75">
      <c r="A52" s="402" t="s">
        <v>52</v>
      </c>
      <c r="B52" s="402"/>
      <c r="C52" s="402"/>
      <c r="D52" s="402"/>
      <c r="E52" s="319"/>
      <c r="F52" s="319"/>
      <c r="G52" s="319"/>
      <c r="H52" s="343"/>
      <c r="I52" s="320"/>
      <c r="J52" s="594">
        <f>C33</f>
        <v>7194</v>
      </c>
    </row>
    <row r="53" spans="1:10" ht="12.75">
      <c r="A53" s="946" t="s">
        <v>87</v>
      </c>
      <c r="B53" s="947"/>
      <c r="C53" s="948"/>
      <c r="D53" s="577"/>
      <c r="E53" s="578"/>
      <c r="F53" s="578"/>
      <c r="G53" s="578"/>
      <c r="H53" s="579"/>
      <c r="I53" s="580"/>
      <c r="J53" s="595">
        <f>SUM(E33)</f>
        <v>19173</v>
      </c>
    </row>
    <row r="54" spans="1:10" ht="12.75">
      <c r="A54" s="403" t="s">
        <v>98</v>
      </c>
      <c r="B54" s="403"/>
      <c r="C54" s="403"/>
      <c r="D54" s="403"/>
      <c r="E54" s="321"/>
      <c r="F54" s="321"/>
      <c r="G54" s="321"/>
      <c r="H54" s="344"/>
      <c r="I54" s="322"/>
      <c r="J54" s="532">
        <f>C49</f>
        <v>10140.4</v>
      </c>
    </row>
    <row r="55" spans="1:10" ht="12.75">
      <c r="A55" s="403" t="s">
        <v>71</v>
      </c>
      <c r="B55" s="403"/>
      <c r="C55" s="403"/>
      <c r="D55" s="403"/>
      <c r="E55" s="321"/>
      <c r="F55" s="321"/>
      <c r="G55" s="321"/>
      <c r="H55" s="344"/>
      <c r="I55" s="322"/>
      <c r="J55" s="532">
        <f>H49</f>
        <v>21352</v>
      </c>
    </row>
    <row r="56" spans="1:10" ht="12.75">
      <c r="A56" s="403" t="s">
        <v>53</v>
      </c>
      <c r="B56" s="403"/>
      <c r="C56" s="403"/>
      <c r="D56" s="403"/>
      <c r="E56" s="321"/>
      <c r="F56" s="321"/>
      <c r="G56" s="321"/>
      <c r="H56" s="344"/>
      <c r="I56" s="323"/>
      <c r="J56" s="532">
        <f>J49</f>
        <v>6100</v>
      </c>
    </row>
    <row r="57" spans="1:10" ht="12.75">
      <c r="A57" s="403" t="s">
        <v>89</v>
      </c>
      <c r="B57" s="403"/>
      <c r="C57" s="403"/>
      <c r="D57" s="403"/>
      <c r="E57" s="367"/>
      <c r="F57" s="367"/>
      <c r="G57" s="367"/>
      <c r="H57" s="368"/>
      <c r="I57" s="369"/>
      <c r="J57" s="552">
        <f>G49</f>
        <v>17319</v>
      </c>
    </row>
    <row r="58" spans="1:10" ht="12.75">
      <c r="A58" s="401" t="s">
        <v>77</v>
      </c>
      <c r="B58" s="401"/>
      <c r="C58" s="401"/>
      <c r="D58" s="401"/>
      <c r="E58" s="38"/>
      <c r="F58" s="38"/>
      <c r="G58" s="38"/>
      <c r="H58" s="398"/>
      <c r="I58" s="399"/>
      <c r="J58" s="400">
        <f>SUM(J51:J57)</f>
        <v>326814.4</v>
      </c>
    </row>
    <row r="59" spans="1:10" ht="12.75">
      <c r="A59" s="391" t="s">
        <v>64</v>
      </c>
      <c r="B59" s="391"/>
      <c r="C59" s="391"/>
      <c r="D59" s="391"/>
      <c r="E59" s="391"/>
      <c r="F59" s="391"/>
      <c r="G59" s="391"/>
      <c r="H59" s="392"/>
      <c r="I59" s="393"/>
      <c r="J59" s="553">
        <v>273696</v>
      </c>
    </row>
    <row r="60" spans="1:10" ht="12.75">
      <c r="A60" s="391" t="s">
        <v>72</v>
      </c>
      <c r="B60" s="391"/>
      <c r="C60" s="391"/>
      <c r="D60" s="391"/>
      <c r="E60" s="391"/>
      <c r="F60" s="391"/>
      <c r="G60" s="391"/>
      <c r="H60" s="392"/>
      <c r="I60" s="395"/>
      <c r="J60" s="553">
        <v>9450</v>
      </c>
    </row>
    <row r="61" spans="1:10" ht="12.75">
      <c r="A61" s="517" t="s">
        <v>65</v>
      </c>
      <c r="B61" s="517"/>
      <c r="C61" s="517"/>
      <c r="D61" s="517"/>
      <c r="E61" s="517"/>
      <c r="F61" s="517"/>
      <c r="G61" s="517"/>
      <c r="H61" s="518"/>
      <c r="I61" s="519"/>
      <c r="J61" s="520">
        <f>J33</f>
        <v>56681</v>
      </c>
    </row>
    <row r="62" spans="1:10" ht="12.75">
      <c r="A62" s="371" t="s">
        <v>97</v>
      </c>
      <c r="B62" s="371"/>
      <c r="C62" s="371"/>
      <c r="D62" s="371"/>
      <c r="E62" s="371"/>
      <c r="F62" s="371"/>
      <c r="G62" s="371"/>
      <c r="H62" s="372"/>
      <c r="I62" s="373"/>
      <c r="J62" s="374">
        <f>J58-J59-J60-J61</f>
        <v>-13012.599999999977</v>
      </c>
    </row>
  </sheetData>
  <sheetProtection/>
  <mergeCells count="3">
    <mergeCell ref="D19:E19"/>
    <mergeCell ref="H19:J19"/>
    <mergeCell ref="A53:C5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Míškovice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Zelina</dc:creator>
  <cp:keywords/>
  <dc:description/>
  <cp:lastModifiedBy>Uživatel</cp:lastModifiedBy>
  <cp:lastPrinted>2023-11-20T10:22:55Z</cp:lastPrinted>
  <dcterms:created xsi:type="dcterms:W3CDTF">2007-03-12T09:24:11Z</dcterms:created>
  <dcterms:modified xsi:type="dcterms:W3CDTF">2023-12-18T11:34:32Z</dcterms:modified>
  <cp:category/>
  <cp:version/>
  <cp:contentType/>
  <cp:contentStatus/>
</cp:coreProperties>
</file>